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450" windowWidth="19830" windowHeight="8670" activeTab="3"/>
  </bookViews>
  <sheets>
    <sheet name="Rekapitulace stavby" sheetId="1" r:id="rId1"/>
    <sheet name="1 - SO 101 Komunikace" sheetId="2" r:id="rId2"/>
    <sheet name="2 - SO 301 Kanalizace deš..." sheetId="3" r:id="rId3"/>
    <sheet name="VON - Vedlejší a ostatní ..." sheetId="4" r:id="rId4"/>
  </sheets>
  <definedNames>
    <definedName name="_xlnm._FilterDatabase" localSheetId="1" hidden="1">'1 - SO 101 Komunikace'!$C$86:$K$617</definedName>
    <definedName name="_xlnm._FilterDatabase" localSheetId="2" hidden="1">'2 - SO 301 Kanalizace deš...'!$C$82:$K$360</definedName>
    <definedName name="_xlnm._FilterDatabase" localSheetId="3" hidden="1">'VON - Vedlejší a ostatní ...'!$C$76:$K$105</definedName>
    <definedName name="_xlnm.Print_Titles" localSheetId="1">'1 - SO 101 Komunikace'!$86:$86</definedName>
    <definedName name="_xlnm.Print_Titles" localSheetId="2">'2 - SO 301 Kanalizace deš...'!$82:$82</definedName>
    <definedName name="_xlnm.Print_Titles" localSheetId="0">'Rekapitulace stavby'!$49:$49</definedName>
    <definedName name="_xlnm.Print_Titles" localSheetId="3">'VON - Vedlejší a ostatní ...'!$76:$76</definedName>
    <definedName name="_xlnm.Print_Area" localSheetId="1">'1 - SO 101 Komunikace'!$C$4:$J$36,'1 - SO 101 Komunikace'!$C$42:$J$68,'1 - SO 101 Komunikace'!$C$74:$K$617</definedName>
    <definedName name="_xlnm.Print_Area" localSheetId="2">'2 - SO 301 Kanalizace deš...'!$C$4:$J$36,'2 - SO 301 Kanalizace deš...'!$C$42:$J$64,'2 - SO 301 Kanalizace deš...'!$C$70:$K$360</definedName>
    <definedName name="_xlnm.Print_Area" localSheetId="0">'Rekapitulace stavby'!$D$4:$AO$33,'Rekapitulace stavby'!$C$39:$AQ$55</definedName>
    <definedName name="_xlnm.Print_Area" localSheetId="3">'VON - Vedlejší a ostatní ...'!$C$4:$J$36,'VON - Vedlejší a ostatní ...'!$C$42:$J$58,'VON - Vedlejší a ostatní ...'!$C$64:$K$105</definedName>
  </definedNames>
  <calcPr calcId="145621"/>
</workbook>
</file>

<file path=xl/calcChain.xml><?xml version="1.0" encoding="utf-8"?>
<calcChain xmlns="http://schemas.openxmlformats.org/spreadsheetml/2006/main">
  <c r="AY54" i="1" l="1"/>
  <c r="AX54" i="1"/>
  <c r="BI104" i="4"/>
  <c r="BH104" i="4"/>
  <c r="BG104" i="4"/>
  <c r="BF104" i="4"/>
  <c r="T104" i="4"/>
  <c r="R104" i="4"/>
  <c r="P104" i="4"/>
  <c r="BK104" i="4"/>
  <c r="J104" i="4"/>
  <c r="BE104" i="4"/>
  <c r="BI102" i="4"/>
  <c r="BH102" i="4"/>
  <c r="BG102" i="4"/>
  <c r="BF102" i="4"/>
  <c r="T102" i="4"/>
  <c r="R102" i="4"/>
  <c r="P102" i="4"/>
  <c r="BK102" i="4"/>
  <c r="J102" i="4"/>
  <c r="BE102" i="4"/>
  <c r="BI100" i="4"/>
  <c r="BH100" i="4"/>
  <c r="BG100" i="4"/>
  <c r="BF100" i="4"/>
  <c r="T100" i="4"/>
  <c r="R100" i="4"/>
  <c r="P100" i="4"/>
  <c r="BK100" i="4"/>
  <c r="J100" i="4"/>
  <c r="BE100" i="4"/>
  <c r="BI98" i="4"/>
  <c r="BH98" i="4"/>
  <c r="BG98" i="4"/>
  <c r="BF98" i="4"/>
  <c r="T98" i="4"/>
  <c r="R98" i="4"/>
  <c r="P98" i="4"/>
  <c r="BK98" i="4"/>
  <c r="J98" i="4"/>
  <c r="BE98" i="4" s="1"/>
  <c r="BI96" i="4"/>
  <c r="BH96" i="4"/>
  <c r="BG96" i="4"/>
  <c r="BF96" i="4"/>
  <c r="T96" i="4"/>
  <c r="R96" i="4"/>
  <c r="P96" i="4"/>
  <c r="BK96" i="4"/>
  <c r="J96" i="4"/>
  <c r="BE96" i="4"/>
  <c r="BI94" i="4"/>
  <c r="BH94" i="4"/>
  <c r="BG94" i="4"/>
  <c r="BF94" i="4"/>
  <c r="T94" i="4"/>
  <c r="R94" i="4"/>
  <c r="P94" i="4"/>
  <c r="BK94" i="4"/>
  <c r="J94" i="4"/>
  <c r="BE94" i="4"/>
  <c r="BI92" i="4"/>
  <c r="BH92" i="4"/>
  <c r="BG92" i="4"/>
  <c r="BF92" i="4"/>
  <c r="T92" i="4"/>
  <c r="R92" i="4"/>
  <c r="P92" i="4"/>
  <c r="BK92" i="4"/>
  <c r="J92" i="4"/>
  <c r="BE92" i="4"/>
  <c r="BI90" i="4"/>
  <c r="BH90" i="4"/>
  <c r="BG90" i="4"/>
  <c r="BF90" i="4"/>
  <c r="T90" i="4"/>
  <c r="R90" i="4"/>
  <c r="P90" i="4"/>
  <c r="BK90" i="4"/>
  <c r="J90" i="4"/>
  <c r="BE90" i="4"/>
  <c r="BI88" i="4"/>
  <c r="BH88" i="4"/>
  <c r="BG88" i="4"/>
  <c r="BF88" i="4"/>
  <c r="T88" i="4"/>
  <c r="R88" i="4"/>
  <c r="P88" i="4"/>
  <c r="BK88" i="4"/>
  <c r="J88" i="4"/>
  <c r="BE88" i="4"/>
  <c r="BI86" i="4"/>
  <c r="BH86" i="4"/>
  <c r="BG86" i="4"/>
  <c r="BF86" i="4"/>
  <c r="T86" i="4"/>
  <c r="R86" i="4"/>
  <c r="P86" i="4"/>
  <c r="BK86" i="4"/>
  <c r="J86" i="4"/>
  <c r="BE86" i="4"/>
  <c r="BI84" i="4"/>
  <c r="BH84" i="4"/>
  <c r="BG84" i="4"/>
  <c r="BF84" i="4"/>
  <c r="T84" i="4"/>
  <c r="R84" i="4"/>
  <c r="P84" i="4"/>
  <c r="BK84" i="4"/>
  <c r="J84" i="4"/>
  <c r="BE84" i="4" s="1"/>
  <c r="BI82" i="4"/>
  <c r="BH82" i="4"/>
  <c r="BG82" i="4"/>
  <c r="BF82" i="4"/>
  <c r="T82" i="4"/>
  <c r="R82" i="4"/>
  <c r="P82" i="4"/>
  <c r="BK82" i="4"/>
  <c r="J82" i="4"/>
  <c r="BE82" i="4"/>
  <c r="BI81" i="4"/>
  <c r="BH81" i="4"/>
  <c r="BG81" i="4"/>
  <c r="BF81" i="4"/>
  <c r="T81" i="4"/>
  <c r="R81" i="4"/>
  <c r="P81" i="4"/>
  <c r="BK81" i="4"/>
  <c r="J81" i="4"/>
  <c r="BE81" i="4"/>
  <c r="BI79" i="4"/>
  <c r="F34" i="4" s="1"/>
  <c r="BD54" i="1" s="1"/>
  <c r="BH79" i="4"/>
  <c r="BG79" i="4"/>
  <c r="F32" i="4"/>
  <c r="BB54" i="1" s="1"/>
  <c r="BF79" i="4"/>
  <c r="T79" i="4"/>
  <c r="T78" i="4"/>
  <c r="T77" i="4" s="1"/>
  <c r="R79" i="4"/>
  <c r="R78" i="4" s="1"/>
  <c r="R77" i="4" s="1"/>
  <c r="P79" i="4"/>
  <c r="P78" i="4"/>
  <c r="P77" i="4" s="1"/>
  <c r="AU54" i="1" s="1"/>
  <c r="BK79" i="4"/>
  <c r="J79" i="4"/>
  <c r="BE79" i="4"/>
  <c r="J73" i="4"/>
  <c r="F73" i="4"/>
  <c r="F71" i="4"/>
  <c r="E69" i="4"/>
  <c r="J51" i="4"/>
  <c r="F51" i="4"/>
  <c r="F49" i="4"/>
  <c r="E47" i="4"/>
  <c r="J18" i="4"/>
  <c r="E18" i="4"/>
  <c r="F74" i="4" s="1"/>
  <c r="J17" i="4"/>
  <c r="J12" i="4"/>
  <c r="J71" i="4" s="1"/>
  <c r="E7" i="4"/>
  <c r="E67" i="4"/>
  <c r="E45" i="4"/>
  <c r="AY53" i="1"/>
  <c r="AX53" i="1"/>
  <c r="BI359" i="3"/>
  <c r="BH359" i="3"/>
  <c r="BG359" i="3"/>
  <c r="BF359" i="3"/>
  <c r="T359" i="3"/>
  <c r="T358" i="3" s="1"/>
  <c r="R359" i="3"/>
  <c r="R358" i="3" s="1"/>
  <c r="P359" i="3"/>
  <c r="P358" i="3" s="1"/>
  <c r="BK359" i="3"/>
  <c r="BK358" i="3" s="1"/>
  <c r="J358" i="3" s="1"/>
  <c r="J63" i="3" s="1"/>
  <c r="J359" i="3"/>
  <c r="BE359" i="3"/>
  <c r="BI356" i="3"/>
  <c r="BH356" i="3"/>
  <c r="BG356" i="3"/>
  <c r="BF356" i="3"/>
  <c r="T356" i="3"/>
  <c r="R356" i="3"/>
  <c r="P356" i="3"/>
  <c r="BK356" i="3"/>
  <c r="J356" i="3"/>
  <c r="BE356" i="3" s="1"/>
  <c r="BI353" i="3"/>
  <c r="BH353" i="3"/>
  <c r="BG353" i="3"/>
  <c r="BF353" i="3"/>
  <c r="T353" i="3"/>
  <c r="R353" i="3"/>
  <c r="P353" i="3"/>
  <c r="BK353" i="3"/>
  <c r="J353" i="3"/>
  <c r="BE353" i="3" s="1"/>
  <c r="BI350" i="3"/>
  <c r="BH350" i="3"/>
  <c r="BG350" i="3"/>
  <c r="BF350" i="3"/>
  <c r="T350" i="3"/>
  <c r="R350" i="3"/>
  <c r="P350" i="3"/>
  <c r="BK350" i="3"/>
  <c r="J350" i="3"/>
  <c r="BE350" i="3" s="1"/>
  <c r="BI346" i="3"/>
  <c r="BH346" i="3"/>
  <c r="BG346" i="3"/>
  <c r="BF346" i="3"/>
  <c r="T346" i="3"/>
  <c r="R346" i="3"/>
  <c r="P346" i="3"/>
  <c r="BK346" i="3"/>
  <c r="J346" i="3"/>
  <c r="BE346" i="3" s="1"/>
  <c r="BI344" i="3"/>
  <c r="BH344" i="3"/>
  <c r="BG344" i="3"/>
  <c r="BF344" i="3"/>
  <c r="T344" i="3"/>
  <c r="T343" i="3" s="1"/>
  <c r="R344" i="3"/>
  <c r="R343" i="3" s="1"/>
  <c r="P344" i="3"/>
  <c r="P343" i="3" s="1"/>
  <c r="BK344" i="3"/>
  <c r="BK343" i="3" s="1"/>
  <c r="J343" i="3" s="1"/>
  <c r="J62" i="3" s="1"/>
  <c r="J344" i="3"/>
  <c r="BE344" i="3"/>
  <c r="BI338" i="3"/>
  <c r="BH338" i="3"/>
  <c r="BG338" i="3"/>
  <c r="BF338" i="3"/>
  <c r="T338" i="3"/>
  <c r="R338" i="3"/>
  <c r="P338" i="3"/>
  <c r="BK338" i="3"/>
  <c r="J338" i="3"/>
  <c r="BE338" i="3" s="1"/>
  <c r="BI336" i="3"/>
  <c r="BH336" i="3"/>
  <c r="BG336" i="3"/>
  <c r="BF336" i="3"/>
  <c r="T336" i="3"/>
  <c r="R336" i="3"/>
  <c r="P336" i="3"/>
  <c r="BK336" i="3"/>
  <c r="J336" i="3"/>
  <c r="BE336" i="3"/>
  <c r="BI334" i="3"/>
  <c r="BH334" i="3"/>
  <c r="BG334" i="3"/>
  <c r="BF334" i="3"/>
  <c r="T334" i="3"/>
  <c r="R334" i="3"/>
  <c r="P334" i="3"/>
  <c r="BK334" i="3"/>
  <c r="J334" i="3"/>
  <c r="BE334" i="3" s="1"/>
  <c r="BI332" i="3"/>
  <c r="BH332" i="3"/>
  <c r="BG332" i="3"/>
  <c r="BF332" i="3"/>
  <c r="T332" i="3"/>
  <c r="R332" i="3"/>
  <c r="P332" i="3"/>
  <c r="BK332" i="3"/>
  <c r="J332" i="3"/>
  <c r="BE332" i="3" s="1"/>
  <c r="BI328" i="3"/>
  <c r="BH328" i="3"/>
  <c r="BG328" i="3"/>
  <c r="BF328" i="3"/>
  <c r="T328" i="3"/>
  <c r="R328" i="3"/>
  <c r="P328" i="3"/>
  <c r="BK328" i="3"/>
  <c r="J328" i="3"/>
  <c r="BE328" i="3" s="1"/>
  <c r="BI324" i="3"/>
  <c r="BH324" i="3"/>
  <c r="BG324" i="3"/>
  <c r="BF324" i="3"/>
  <c r="T324" i="3"/>
  <c r="R324" i="3"/>
  <c r="P324" i="3"/>
  <c r="BK324" i="3"/>
  <c r="J324" i="3"/>
  <c r="BE324" i="3"/>
  <c r="BI322" i="3"/>
  <c r="BH322" i="3"/>
  <c r="BG322" i="3"/>
  <c r="BF322" i="3"/>
  <c r="T322" i="3"/>
  <c r="R322" i="3"/>
  <c r="P322" i="3"/>
  <c r="BK322" i="3"/>
  <c r="J322" i="3"/>
  <c r="BE322" i="3" s="1"/>
  <c r="BI320" i="3"/>
  <c r="BH320" i="3"/>
  <c r="BG320" i="3"/>
  <c r="BF320" i="3"/>
  <c r="T320" i="3"/>
  <c r="R320" i="3"/>
  <c r="P320" i="3"/>
  <c r="BK320" i="3"/>
  <c r="J320" i="3"/>
  <c r="BE320" i="3"/>
  <c r="BI317" i="3"/>
  <c r="BH317" i="3"/>
  <c r="BG317" i="3"/>
  <c r="BF317" i="3"/>
  <c r="T317" i="3"/>
  <c r="R317" i="3"/>
  <c r="P317" i="3"/>
  <c r="BK317" i="3"/>
  <c r="J317" i="3"/>
  <c r="BE317" i="3" s="1"/>
  <c r="BI315" i="3"/>
  <c r="BH315" i="3"/>
  <c r="BG315" i="3"/>
  <c r="BF315" i="3"/>
  <c r="T315" i="3"/>
  <c r="R315" i="3"/>
  <c r="P315" i="3"/>
  <c r="BK315" i="3"/>
  <c r="J315" i="3"/>
  <c r="BE315" i="3"/>
  <c r="BI311" i="3"/>
  <c r="BH311" i="3"/>
  <c r="BG311" i="3"/>
  <c r="BF311" i="3"/>
  <c r="T311" i="3"/>
  <c r="R311" i="3"/>
  <c r="P311" i="3"/>
  <c r="BK311" i="3"/>
  <c r="J311" i="3"/>
  <c r="BE311" i="3" s="1"/>
  <c r="BI309" i="3"/>
  <c r="BH309" i="3"/>
  <c r="BG309" i="3"/>
  <c r="BF309" i="3"/>
  <c r="T309" i="3"/>
  <c r="R309" i="3"/>
  <c r="P309" i="3"/>
  <c r="BK309" i="3"/>
  <c r="J309" i="3"/>
  <c r="BE309" i="3" s="1"/>
  <c r="BI307" i="3"/>
  <c r="BH307" i="3"/>
  <c r="BG307" i="3"/>
  <c r="BF307" i="3"/>
  <c r="T307" i="3"/>
  <c r="R307" i="3"/>
  <c r="P307" i="3"/>
  <c r="BK307" i="3"/>
  <c r="J307" i="3"/>
  <c r="BE307" i="3" s="1"/>
  <c r="BI304" i="3"/>
  <c r="BH304" i="3"/>
  <c r="BG304" i="3"/>
  <c r="BF304" i="3"/>
  <c r="T304" i="3"/>
  <c r="R304" i="3"/>
  <c r="P304" i="3"/>
  <c r="BK304" i="3"/>
  <c r="J304" i="3"/>
  <c r="BE304" i="3" s="1"/>
  <c r="BI302" i="3"/>
  <c r="BH302" i="3"/>
  <c r="BG302" i="3"/>
  <c r="BF302" i="3"/>
  <c r="T302" i="3"/>
  <c r="R302" i="3"/>
  <c r="P302" i="3"/>
  <c r="BK302" i="3"/>
  <c r="J302" i="3"/>
  <c r="BE302" i="3"/>
  <c r="BI299" i="3"/>
  <c r="BH299" i="3"/>
  <c r="BG299" i="3"/>
  <c r="BF299" i="3"/>
  <c r="T299" i="3"/>
  <c r="R299" i="3"/>
  <c r="P299" i="3"/>
  <c r="BK299" i="3"/>
  <c r="J299" i="3"/>
  <c r="BE299" i="3"/>
  <c r="BI296" i="3"/>
  <c r="BH296" i="3"/>
  <c r="BG296" i="3"/>
  <c r="BF296" i="3"/>
  <c r="T296" i="3"/>
  <c r="R296" i="3"/>
  <c r="P296" i="3"/>
  <c r="BK296" i="3"/>
  <c r="J296" i="3"/>
  <c r="BE296" i="3"/>
  <c r="BI294" i="3"/>
  <c r="BH294" i="3"/>
  <c r="BG294" i="3"/>
  <c r="BF294" i="3"/>
  <c r="T294" i="3"/>
  <c r="R294" i="3"/>
  <c r="P294" i="3"/>
  <c r="BK294" i="3"/>
  <c r="J294" i="3"/>
  <c r="BE294" i="3"/>
  <c r="BI291" i="3"/>
  <c r="BH291" i="3"/>
  <c r="BG291" i="3"/>
  <c r="BF291" i="3"/>
  <c r="T291" i="3"/>
  <c r="R291" i="3"/>
  <c r="P291" i="3"/>
  <c r="BK291" i="3"/>
  <c r="J291" i="3"/>
  <c r="BE291" i="3"/>
  <c r="BI288" i="3"/>
  <c r="BH288" i="3"/>
  <c r="BG288" i="3"/>
  <c r="BF288" i="3"/>
  <c r="T288" i="3"/>
  <c r="R288" i="3"/>
  <c r="P288" i="3"/>
  <c r="BK288" i="3"/>
  <c r="J288" i="3"/>
  <c r="BE288" i="3"/>
  <c r="BI285" i="3"/>
  <c r="BH285" i="3"/>
  <c r="BG285" i="3"/>
  <c r="BF285" i="3"/>
  <c r="T285" i="3"/>
  <c r="R285" i="3"/>
  <c r="P285" i="3"/>
  <c r="BK285" i="3"/>
  <c r="J285" i="3"/>
  <c r="BE285" i="3"/>
  <c r="BI282" i="3"/>
  <c r="BH282" i="3"/>
  <c r="BG282" i="3"/>
  <c r="BF282" i="3"/>
  <c r="T282" i="3"/>
  <c r="R282" i="3"/>
  <c r="P282" i="3"/>
  <c r="BK282" i="3"/>
  <c r="J282" i="3"/>
  <c r="BE282" i="3" s="1"/>
  <c r="BI280" i="3"/>
  <c r="BH280" i="3"/>
  <c r="BG280" i="3"/>
  <c r="BF280" i="3"/>
  <c r="T280" i="3"/>
  <c r="R280" i="3"/>
  <c r="P280" i="3"/>
  <c r="BK280" i="3"/>
  <c r="J280" i="3"/>
  <c r="BE280" i="3"/>
  <c r="BI277" i="3"/>
  <c r="BH277" i="3"/>
  <c r="BG277" i="3"/>
  <c r="BF277" i="3"/>
  <c r="T277" i="3"/>
  <c r="R277" i="3"/>
  <c r="P277" i="3"/>
  <c r="BK277" i="3"/>
  <c r="J277" i="3"/>
  <c r="BE277" i="3"/>
  <c r="BI272" i="3"/>
  <c r="BH272" i="3"/>
  <c r="BG272" i="3"/>
  <c r="BF272" i="3"/>
  <c r="T272" i="3"/>
  <c r="R272" i="3"/>
  <c r="P272" i="3"/>
  <c r="BK272" i="3"/>
  <c r="J272" i="3"/>
  <c r="BE272" i="3"/>
  <c r="BI269" i="3"/>
  <c r="BH269" i="3"/>
  <c r="BG269" i="3"/>
  <c r="BF269" i="3"/>
  <c r="T269" i="3"/>
  <c r="R269" i="3"/>
  <c r="P269" i="3"/>
  <c r="BK269" i="3"/>
  <c r="J269" i="3"/>
  <c r="BE269" i="3"/>
  <c r="BI264" i="3"/>
  <c r="BH264" i="3"/>
  <c r="BG264" i="3"/>
  <c r="BF264" i="3"/>
  <c r="T264" i="3"/>
  <c r="T263" i="3"/>
  <c r="R264" i="3"/>
  <c r="R263" i="3"/>
  <c r="P264" i="3"/>
  <c r="P263" i="3"/>
  <c r="BK264" i="3"/>
  <c r="J264" i="3"/>
  <c r="BE264" i="3" s="1"/>
  <c r="BI259" i="3"/>
  <c r="BH259" i="3"/>
  <c r="BG259" i="3"/>
  <c r="BF259" i="3"/>
  <c r="T259" i="3"/>
  <c r="R259" i="3"/>
  <c r="P259" i="3"/>
  <c r="BK259" i="3"/>
  <c r="J259" i="3"/>
  <c r="BE259" i="3"/>
  <c r="BI252" i="3"/>
  <c r="BH252" i="3"/>
  <c r="BG252" i="3"/>
  <c r="BF252" i="3"/>
  <c r="T252" i="3"/>
  <c r="R252" i="3"/>
  <c r="P252" i="3"/>
  <c r="BK252" i="3"/>
  <c r="J252" i="3"/>
  <c r="BE252" i="3" s="1"/>
  <c r="BI246" i="3"/>
  <c r="BH246" i="3"/>
  <c r="BG246" i="3"/>
  <c r="BF246" i="3"/>
  <c r="T246" i="3"/>
  <c r="R246" i="3"/>
  <c r="P246" i="3"/>
  <c r="BK246" i="3"/>
  <c r="J246" i="3"/>
  <c r="BE246" i="3"/>
  <c r="BI242" i="3"/>
  <c r="BH242" i="3"/>
  <c r="BG242" i="3"/>
  <c r="BF242" i="3"/>
  <c r="T242" i="3"/>
  <c r="R242" i="3"/>
  <c r="P242" i="3"/>
  <c r="BK242" i="3"/>
  <c r="J242" i="3"/>
  <c r="BE242" i="3" s="1"/>
  <c r="BI239" i="3"/>
  <c r="BH239" i="3"/>
  <c r="BG239" i="3"/>
  <c r="BF239" i="3"/>
  <c r="T239" i="3"/>
  <c r="R239" i="3"/>
  <c r="P239" i="3"/>
  <c r="BK239" i="3"/>
  <c r="J239" i="3"/>
  <c r="BE239" i="3" s="1"/>
  <c r="BI236" i="3"/>
  <c r="BH236" i="3"/>
  <c r="BG236" i="3"/>
  <c r="BF236" i="3"/>
  <c r="T236" i="3"/>
  <c r="R236" i="3"/>
  <c r="P236" i="3"/>
  <c r="BK236" i="3"/>
  <c r="J236" i="3"/>
  <c r="BE236" i="3" s="1"/>
  <c r="BI233" i="3"/>
  <c r="BH233" i="3"/>
  <c r="BG233" i="3"/>
  <c r="BF233" i="3"/>
  <c r="T233" i="3"/>
  <c r="R233" i="3"/>
  <c r="P233" i="3"/>
  <c r="BK233" i="3"/>
  <c r="J233" i="3"/>
  <c r="BE233" i="3"/>
  <c r="BI230" i="3"/>
  <c r="BH230" i="3"/>
  <c r="BG230" i="3"/>
  <c r="BF230" i="3"/>
  <c r="T230" i="3"/>
  <c r="R230" i="3"/>
  <c r="P230" i="3"/>
  <c r="BK230" i="3"/>
  <c r="J230" i="3"/>
  <c r="BE230" i="3"/>
  <c r="BI228" i="3"/>
  <c r="BH228" i="3"/>
  <c r="BG228" i="3"/>
  <c r="BF228" i="3"/>
  <c r="T228" i="3"/>
  <c r="R228" i="3"/>
  <c r="P228" i="3"/>
  <c r="BK228" i="3"/>
  <c r="J228" i="3"/>
  <c r="BE228" i="3"/>
  <c r="BI226" i="3"/>
  <c r="BH226" i="3"/>
  <c r="BG226" i="3"/>
  <c r="BF226" i="3"/>
  <c r="T226" i="3"/>
  <c r="R226" i="3"/>
  <c r="P226" i="3"/>
  <c r="BK226" i="3"/>
  <c r="J226" i="3"/>
  <c r="BE226" i="3" s="1"/>
  <c r="BI222" i="3"/>
  <c r="BH222" i="3"/>
  <c r="BG222" i="3"/>
  <c r="BF222" i="3"/>
  <c r="T222" i="3"/>
  <c r="R222" i="3"/>
  <c r="P222" i="3"/>
  <c r="BK222" i="3"/>
  <c r="J222" i="3"/>
  <c r="BE222" i="3"/>
  <c r="BI218" i="3"/>
  <c r="BH218" i="3"/>
  <c r="BG218" i="3"/>
  <c r="BF218" i="3"/>
  <c r="T218" i="3"/>
  <c r="R218" i="3"/>
  <c r="P218" i="3"/>
  <c r="BK218" i="3"/>
  <c r="J218" i="3"/>
  <c r="BE218" i="3" s="1"/>
  <c r="BI213" i="3"/>
  <c r="BH213" i="3"/>
  <c r="BG213" i="3"/>
  <c r="BF213" i="3"/>
  <c r="T213" i="3"/>
  <c r="R213" i="3"/>
  <c r="P213" i="3"/>
  <c r="BK213" i="3"/>
  <c r="J213" i="3"/>
  <c r="BE213" i="3"/>
  <c r="BI207" i="3"/>
  <c r="BH207" i="3"/>
  <c r="BG207" i="3"/>
  <c r="BF207" i="3"/>
  <c r="T207" i="3"/>
  <c r="R207" i="3"/>
  <c r="P207" i="3"/>
  <c r="BK207" i="3"/>
  <c r="J207" i="3"/>
  <c r="BE207" i="3" s="1"/>
  <c r="BI204" i="3"/>
  <c r="BH204" i="3"/>
  <c r="BG204" i="3"/>
  <c r="BF204" i="3"/>
  <c r="T204" i="3"/>
  <c r="R204" i="3"/>
  <c r="P204" i="3"/>
  <c r="BK204" i="3"/>
  <c r="J204" i="3"/>
  <c r="BE204" i="3" s="1"/>
  <c r="BI198" i="3"/>
  <c r="BH198" i="3"/>
  <c r="BG198" i="3"/>
  <c r="BF198" i="3"/>
  <c r="T198" i="3"/>
  <c r="R198" i="3"/>
  <c r="P198" i="3"/>
  <c r="BK198" i="3"/>
  <c r="J198" i="3"/>
  <c r="BE198" i="3"/>
  <c r="BI192" i="3"/>
  <c r="BH192" i="3"/>
  <c r="BG192" i="3"/>
  <c r="BF192" i="3"/>
  <c r="T192" i="3"/>
  <c r="T191" i="3"/>
  <c r="R192" i="3"/>
  <c r="R191" i="3"/>
  <c r="P192" i="3"/>
  <c r="P191" i="3"/>
  <c r="BK192" i="3"/>
  <c r="BK191" i="3" s="1"/>
  <c r="J191" i="3" s="1"/>
  <c r="J60" i="3" s="1"/>
  <c r="J192" i="3"/>
  <c r="BE192" i="3" s="1"/>
  <c r="BI188" i="3"/>
  <c r="BH188" i="3"/>
  <c r="BG188" i="3"/>
  <c r="BF188" i="3"/>
  <c r="T188" i="3"/>
  <c r="R188" i="3"/>
  <c r="P188" i="3"/>
  <c r="BK188" i="3"/>
  <c r="J188" i="3"/>
  <c r="BE188" i="3" s="1"/>
  <c r="BI184" i="3"/>
  <c r="BH184" i="3"/>
  <c r="BG184" i="3"/>
  <c r="BF184" i="3"/>
  <c r="T184" i="3"/>
  <c r="R184" i="3"/>
  <c r="P184" i="3"/>
  <c r="BK184" i="3"/>
  <c r="J184" i="3"/>
  <c r="BE184" i="3"/>
  <c r="BI178" i="3"/>
  <c r="BH178" i="3"/>
  <c r="BG178" i="3"/>
  <c r="BF178" i="3"/>
  <c r="T178" i="3"/>
  <c r="R178" i="3"/>
  <c r="P178" i="3"/>
  <c r="BK178" i="3"/>
  <c r="J178" i="3"/>
  <c r="BE178" i="3"/>
  <c r="BI173" i="3"/>
  <c r="BH173" i="3"/>
  <c r="BG173" i="3"/>
  <c r="BF173" i="3"/>
  <c r="T173" i="3"/>
  <c r="T172" i="3"/>
  <c r="R173" i="3"/>
  <c r="R172" i="3"/>
  <c r="P173" i="3"/>
  <c r="P172" i="3"/>
  <c r="BK173" i="3"/>
  <c r="BK172" i="3" s="1"/>
  <c r="J172" i="3" s="1"/>
  <c r="J59" i="3" s="1"/>
  <c r="J173" i="3"/>
  <c r="BE173" i="3" s="1"/>
  <c r="BI167" i="3"/>
  <c r="BH167" i="3"/>
  <c r="BG167" i="3"/>
  <c r="BF167" i="3"/>
  <c r="T167" i="3"/>
  <c r="R167" i="3"/>
  <c r="P167" i="3"/>
  <c r="BK167" i="3"/>
  <c r="J167" i="3"/>
  <c r="BE167" i="3"/>
  <c r="BI161" i="3"/>
  <c r="BH161" i="3"/>
  <c r="BG161" i="3"/>
  <c r="BF161" i="3"/>
  <c r="T161" i="3"/>
  <c r="R161" i="3"/>
  <c r="P161" i="3"/>
  <c r="BK161" i="3"/>
  <c r="J161" i="3"/>
  <c r="BE161" i="3"/>
  <c r="BI156" i="3"/>
  <c r="BH156" i="3"/>
  <c r="BG156" i="3"/>
  <c r="BF156" i="3"/>
  <c r="T156" i="3"/>
  <c r="R156" i="3"/>
  <c r="P156" i="3"/>
  <c r="BK156" i="3"/>
  <c r="J156" i="3"/>
  <c r="BE156" i="3"/>
  <c r="BI150" i="3"/>
  <c r="BH150" i="3"/>
  <c r="BG150" i="3"/>
  <c r="BF150" i="3"/>
  <c r="T150" i="3"/>
  <c r="R150" i="3"/>
  <c r="P150" i="3"/>
  <c r="BK150" i="3"/>
  <c r="J150" i="3"/>
  <c r="BE150" i="3" s="1"/>
  <c r="BI137" i="3"/>
  <c r="BH137" i="3"/>
  <c r="BG137" i="3"/>
  <c r="BF137" i="3"/>
  <c r="T137" i="3"/>
  <c r="R137" i="3"/>
  <c r="P137" i="3"/>
  <c r="BK137" i="3"/>
  <c r="J137" i="3"/>
  <c r="BE137" i="3"/>
  <c r="BI132" i="3"/>
  <c r="BH132" i="3"/>
  <c r="BG132" i="3"/>
  <c r="BF132" i="3"/>
  <c r="T132" i="3"/>
  <c r="R132" i="3"/>
  <c r="P132" i="3"/>
  <c r="BK132" i="3"/>
  <c r="J132" i="3"/>
  <c r="BE132" i="3"/>
  <c r="BI129" i="3"/>
  <c r="BH129" i="3"/>
  <c r="BG129" i="3"/>
  <c r="BF129" i="3"/>
  <c r="T129" i="3"/>
  <c r="R129" i="3"/>
  <c r="P129" i="3"/>
  <c r="BK129" i="3"/>
  <c r="J129" i="3"/>
  <c r="BE129" i="3"/>
  <c r="BI124" i="3"/>
  <c r="BH124" i="3"/>
  <c r="BG124" i="3"/>
  <c r="BF124" i="3"/>
  <c r="T124" i="3"/>
  <c r="R124" i="3"/>
  <c r="P124" i="3"/>
  <c r="BK124" i="3"/>
  <c r="J124" i="3"/>
  <c r="BE124" i="3"/>
  <c r="BI121" i="3"/>
  <c r="BH121" i="3"/>
  <c r="BG121" i="3"/>
  <c r="BF121" i="3"/>
  <c r="T121" i="3"/>
  <c r="R121" i="3"/>
  <c r="P121" i="3"/>
  <c r="BK121" i="3"/>
  <c r="J121" i="3"/>
  <c r="BE121" i="3" s="1"/>
  <c r="BI117" i="3"/>
  <c r="BH117" i="3"/>
  <c r="BG117" i="3"/>
  <c r="BF117" i="3"/>
  <c r="T117" i="3"/>
  <c r="R117" i="3"/>
  <c r="P117" i="3"/>
  <c r="BK117" i="3"/>
  <c r="J117" i="3"/>
  <c r="BE117" i="3" s="1"/>
  <c r="BI114" i="3"/>
  <c r="BH114" i="3"/>
  <c r="BG114" i="3"/>
  <c r="BF114" i="3"/>
  <c r="T114" i="3"/>
  <c r="R114" i="3"/>
  <c r="P114" i="3"/>
  <c r="BK114" i="3"/>
  <c r="J114" i="3"/>
  <c r="BE114" i="3" s="1"/>
  <c r="BI109" i="3"/>
  <c r="BH109" i="3"/>
  <c r="BG109" i="3"/>
  <c r="BF109" i="3"/>
  <c r="T109" i="3"/>
  <c r="R109" i="3"/>
  <c r="P109" i="3"/>
  <c r="BK109" i="3"/>
  <c r="J109" i="3"/>
  <c r="BE109" i="3"/>
  <c r="BI104" i="3"/>
  <c r="BH104" i="3"/>
  <c r="BG104" i="3"/>
  <c r="BF104" i="3"/>
  <c r="T104" i="3"/>
  <c r="R104" i="3"/>
  <c r="P104" i="3"/>
  <c r="BK104" i="3"/>
  <c r="J104" i="3"/>
  <c r="BE104" i="3"/>
  <c r="BI99" i="3"/>
  <c r="BH99" i="3"/>
  <c r="BG99" i="3"/>
  <c r="BF99" i="3"/>
  <c r="T99" i="3"/>
  <c r="R99" i="3"/>
  <c r="P99" i="3"/>
  <c r="BK99" i="3"/>
  <c r="J99" i="3"/>
  <c r="BE99" i="3"/>
  <c r="BI94" i="3"/>
  <c r="BH94" i="3"/>
  <c r="BG94" i="3"/>
  <c r="BF94" i="3"/>
  <c r="T94" i="3"/>
  <c r="R94" i="3"/>
  <c r="P94" i="3"/>
  <c r="BK94" i="3"/>
  <c r="J94" i="3"/>
  <c r="BE94" i="3"/>
  <c r="BI86" i="3"/>
  <c r="BH86" i="3"/>
  <c r="BG86" i="3"/>
  <c r="F32" i="3"/>
  <c r="BB53" i="1" s="1"/>
  <c r="BF86" i="3"/>
  <c r="T86" i="3"/>
  <c r="T85" i="3"/>
  <c r="T84" i="3" s="1"/>
  <c r="T83" i="3" s="1"/>
  <c r="R86" i="3"/>
  <c r="R85" i="3"/>
  <c r="R84" i="3" s="1"/>
  <c r="R83" i="3" s="1"/>
  <c r="P86" i="3"/>
  <c r="P85" i="3"/>
  <c r="P84" i="3" s="1"/>
  <c r="P83" i="3" s="1"/>
  <c r="AU53" i="1" s="1"/>
  <c r="BK86" i="3"/>
  <c r="BK85" i="3" s="1"/>
  <c r="J86" i="3"/>
  <c r="BE86" i="3" s="1"/>
  <c r="J79" i="3"/>
  <c r="F79" i="3"/>
  <c r="F77" i="3"/>
  <c r="E75" i="3"/>
  <c r="J51" i="3"/>
  <c r="F51" i="3"/>
  <c r="F49" i="3"/>
  <c r="E47" i="3"/>
  <c r="J18" i="3"/>
  <c r="E18" i="3"/>
  <c r="F80" i="3" s="1"/>
  <c r="J17" i="3"/>
  <c r="J12" i="3"/>
  <c r="J77" i="3" s="1"/>
  <c r="E7" i="3"/>
  <c r="E45" i="3" s="1"/>
  <c r="E73" i="3"/>
  <c r="AY52" i="1"/>
  <c r="AX52" i="1"/>
  <c r="BI615" i="2"/>
  <c r="BH615" i="2"/>
  <c r="BG615" i="2"/>
  <c r="BF615" i="2"/>
  <c r="T615" i="2"/>
  <c r="R615" i="2"/>
  <c r="P615" i="2"/>
  <c r="BK615" i="2"/>
  <c r="J615" i="2"/>
  <c r="BE615" i="2" s="1"/>
  <c r="BI612" i="2"/>
  <c r="BH612" i="2"/>
  <c r="BG612" i="2"/>
  <c r="BF612" i="2"/>
  <c r="T612" i="2"/>
  <c r="T611" i="2" s="1"/>
  <c r="T610" i="2" s="1"/>
  <c r="R612" i="2"/>
  <c r="R611" i="2"/>
  <c r="R610" i="2" s="1"/>
  <c r="P612" i="2"/>
  <c r="P611" i="2" s="1"/>
  <c r="P610" i="2" s="1"/>
  <c r="BK612" i="2"/>
  <c r="BK611" i="2" s="1"/>
  <c r="J611" i="2" s="1"/>
  <c r="J67" i="2" s="1"/>
  <c r="J612" i="2"/>
  <c r="BE612" i="2" s="1"/>
  <c r="BI608" i="2"/>
  <c r="BH608" i="2"/>
  <c r="BG608" i="2"/>
  <c r="BF608" i="2"/>
  <c r="T608" i="2"/>
  <c r="T607" i="2" s="1"/>
  <c r="R608" i="2"/>
  <c r="R607" i="2" s="1"/>
  <c r="P608" i="2"/>
  <c r="P607" i="2" s="1"/>
  <c r="BK608" i="2"/>
  <c r="BK607" i="2" s="1"/>
  <c r="J607" i="2" s="1"/>
  <c r="J65" i="2" s="1"/>
  <c r="J608" i="2"/>
  <c r="BE608" i="2"/>
  <c r="BI604" i="2"/>
  <c r="BH604" i="2"/>
  <c r="BG604" i="2"/>
  <c r="BF604" i="2"/>
  <c r="T604" i="2"/>
  <c r="R604" i="2"/>
  <c r="P604" i="2"/>
  <c r="BK604" i="2"/>
  <c r="J604" i="2"/>
  <c r="BE604" i="2" s="1"/>
  <c r="BI600" i="2"/>
  <c r="BH600" i="2"/>
  <c r="BG600" i="2"/>
  <c r="BF600" i="2"/>
  <c r="T600" i="2"/>
  <c r="R600" i="2"/>
  <c r="P600" i="2"/>
  <c r="BK600" i="2"/>
  <c r="J600" i="2"/>
  <c r="BE600" i="2" s="1"/>
  <c r="BI597" i="2"/>
  <c r="BH597" i="2"/>
  <c r="BG597" i="2"/>
  <c r="BF597" i="2"/>
  <c r="T597" i="2"/>
  <c r="R597" i="2"/>
  <c r="P597" i="2"/>
  <c r="BK597" i="2"/>
  <c r="J597" i="2"/>
  <c r="BE597" i="2" s="1"/>
  <c r="BI593" i="2"/>
  <c r="BH593" i="2"/>
  <c r="BG593" i="2"/>
  <c r="BF593" i="2"/>
  <c r="T593" i="2"/>
  <c r="R593" i="2"/>
  <c r="P593" i="2"/>
  <c r="BK593" i="2"/>
  <c r="J593" i="2"/>
  <c r="BE593" i="2" s="1"/>
  <c r="BI589" i="2"/>
  <c r="BH589" i="2"/>
  <c r="BG589" i="2"/>
  <c r="BF589" i="2"/>
  <c r="T589" i="2"/>
  <c r="R589" i="2"/>
  <c r="P589" i="2"/>
  <c r="BK589" i="2"/>
  <c r="J589" i="2"/>
  <c r="BE589" i="2" s="1"/>
  <c r="BI584" i="2"/>
  <c r="BH584" i="2"/>
  <c r="BG584" i="2"/>
  <c r="BF584" i="2"/>
  <c r="T584" i="2"/>
  <c r="R584" i="2"/>
  <c r="P584" i="2"/>
  <c r="BK584" i="2"/>
  <c r="J584" i="2"/>
  <c r="BE584" i="2" s="1"/>
  <c r="BI580" i="2"/>
  <c r="BH580" i="2"/>
  <c r="BG580" i="2"/>
  <c r="BF580" i="2"/>
  <c r="T580" i="2"/>
  <c r="R580" i="2"/>
  <c r="P580" i="2"/>
  <c r="BK580" i="2"/>
  <c r="J580" i="2"/>
  <c r="BE580" i="2" s="1"/>
  <c r="BI578" i="2"/>
  <c r="BH578" i="2"/>
  <c r="BG578" i="2"/>
  <c r="BF578" i="2"/>
  <c r="T578" i="2"/>
  <c r="R578" i="2"/>
  <c r="P578" i="2"/>
  <c r="BK578" i="2"/>
  <c r="J578" i="2"/>
  <c r="BE578" i="2" s="1"/>
  <c r="BI575" i="2"/>
  <c r="BH575" i="2"/>
  <c r="BG575" i="2"/>
  <c r="BF575" i="2"/>
  <c r="T575" i="2"/>
  <c r="R575" i="2"/>
  <c r="P575" i="2"/>
  <c r="BK575" i="2"/>
  <c r="J575" i="2"/>
  <c r="BE575" i="2" s="1"/>
  <c r="BI571" i="2"/>
  <c r="BH571" i="2"/>
  <c r="BG571" i="2"/>
  <c r="BF571" i="2"/>
  <c r="T571" i="2"/>
  <c r="R571" i="2"/>
  <c r="P571" i="2"/>
  <c r="BK571" i="2"/>
  <c r="J571" i="2"/>
  <c r="BE571" i="2" s="1"/>
  <c r="BI568" i="2"/>
  <c r="BH568" i="2"/>
  <c r="BG568" i="2"/>
  <c r="BF568" i="2"/>
  <c r="T568" i="2"/>
  <c r="R568" i="2"/>
  <c r="P568" i="2"/>
  <c r="BK568" i="2"/>
  <c r="J568" i="2"/>
  <c r="BE568" i="2" s="1"/>
  <c r="BI565" i="2"/>
  <c r="BH565" i="2"/>
  <c r="BG565" i="2"/>
  <c r="BF565" i="2"/>
  <c r="T565" i="2"/>
  <c r="R565" i="2"/>
  <c r="P565" i="2"/>
  <c r="BK565" i="2"/>
  <c r="J565" i="2"/>
  <c r="BE565" i="2" s="1"/>
  <c r="BI563" i="2"/>
  <c r="BH563" i="2"/>
  <c r="BG563" i="2"/>
  <c r="BF563" i="2"/>
  <c r="T563" i="2"/>
  <c r="R563" i="2"/>
  <c r="P563" i="2"/>
  <c r="BK563" i="2"/>
  <c r="J563" i="2"/>
  <c r="BE563" i="2" s="1"/>
  <c r="BI559" i="2"/>
  <c r="BH559" i="2"/>
  <c r="BG559" i="2"/>
  <c r="BF559" i="2"/>
  <c r="T559" i="2"/>
  <c r="R559" i="2"/>
  <c r="P559" i="2"/>
  <c r="BK559" i="2"/>
  <c r="J559" i="2"/>
  <c r="BE559" i="2" s="1"/>
  <c r="BI555" i="2"/>
  <c r="BH555" i="2"/>
  <c r="BG555" i="2"/>
  <c r="BF555" i="2"/>
  <c r="T555" i="2"/>
  <c r="R555" i="2"/>
  <c r="P555" i="2"/>
  <c r="BK555" i="2"/>
  <c r="J555" i="2"/>
  <c r="BE555" i="2" s="1"/>
  <c r="BI552" i="2"/>
  <c r="BH552" i="2"/>
  <c r="BG552" i="2"/>
  <c r="BF552" i="2"/>
  <c r="T552" i="2"/>
  <c r="R552" i="2"/>
  <c r="P552" i="2"/>
  <c r="BK552" i="2"/>
  <c r="J552" i="2"/>
  <c r="BE552" i="2" s="1"/>
  <c r="BI547" i="2"/>
  <c r="BH547" i="2"/>
  <c r="BG547" i="2"/>
  <c r="BF547" i="2"/>
  <c r="T547" i="2"/>
  <c r="R547" i="2"/>
  <c r="P547" i="2"/>
  <c r="BK547" i="2"/>
  <c r="J547" i="2"/>
  <c r="BE547" i="2" s="1"/>
  <c r="BI542" i="2"/>
  <c r="BH542" i="2"/>
  <c r="BG542" i="2"/>
  <c r="BF542" i="2"/>
  <c r="T542" i="2"/>
  <c r="R542" i="2"/>
  <c r="P542" i="2"/>
  <c r="BK542" i="2"/>
  <c r="J542" i="2"/>
  <c r="BE542" i="2" s="1"/>
  <c r="BI538" i="2"/>
  <c r="BH538" i="2"/>
  <c r="BG538" i="2"/>
  <c r="BF538" i="2"/>
  <c r="T538" i="2"/>
  <c r="R538" i="2"/>
  <c r="P538" i="2"/>
  <c r="BK538" i="2"/>
  <c r="J538" i="2"/>
  <c r="BE538" i="2" s="1"/>
  <c r="BI533" i="2"/>
  <c r="BH533" i="2"/>
  <c r="BG533" i="2"/>
  <c r="BF533" i="2"/>
  <c r="T533" i="2"/>
  <c r="R533" i="2"/>
  <c r="P533" i="2"/>
  <c r="BK533" i="2"/>
  <c r="J533" i="2"/>
  <c r="BE533" i="2" s="1"/>
  <c r="BI528" i="2"/>
  <c r="BH528" i="2"/>
  <c r="BG528" i="2"/>
  <c r="BF528" i="2"/>
  <c r="T528" i="2"/>
  <c r="R528" i="2"/>
  <c r="P528" i="2"/>
  <c r="BK528" i="2"/>
  <c r="J528" i="2"/>
  <c r="BE528" i="2" s="1"/>
  <c r="BI523" i="2"/>
  <c r="BH523" i="2"/>
  <c r="BG523" i="2"/>
  <c r="BF523" i="2"/>
  <c r="T523" i="2"/>
  <c r="R523" i="2"/>
  <c r="P523" i="2"/>
  <c r="BK523" i="2"/>
  <c r="J523" i="2"/>
  <c r="BE523" i="2" s="1"/>
  <c r="BI518" i="2"/>
  <c r="BH518" i="2"/>
  <c r="BG518" i="2"/>
  <c r="BF518" i="2"/>
  <c r="T518" i="2"/>
  <c r="R518" i="2"/>
  <c r="P518" i="2"/>
  <c r="BK518" i="2"/>
  <c r="J518" i="2"/>
  <c r="BE518" i="2" s="1"/>
  <c r="BI509" i="2"/>
  <c r="BH509" i="2"/>
  <c r="BG509" i="2"/>
  <c r="BF509" i="2"/>
  <c r="T509" i="2"/>
  <c r="R509" i="2"/>
  <c r="P509" i="2"/>
  <c r="BK509" i="2"/>
  <c r="J509" i="2"/>
  <c r="BE509" i="2" s="1"/>
  <c r="BI506" i="2"/>
  <c r="BH506" i="2"/>
  <c r="BG506" i="2"/>
  <c r="BF506" i="2"/>
  <c r="T506" i="2"/>
  <c r="R506" i="2"/>
  <c r="P506" i="2"/>
  <c r="BK506" i="2"/>
  <c r="J506" i="2"/>
  <c r="BE506" i="2" s="1"/>
  <c r="BI502" i="2"/>
  <c r="BH502" i="2"/>
  <c r="BG502" i="2"/>
  <c r="BF502" i="2"/>
  <c r="T502" i="2"/>
  <c r="R502" i="2"/>
  <c r="P502" i="2"/>
  <c r="BK502" i="2"/>
  <c r="J502" i="2"/>
  <c r="BE502" i="2" s="1"/>
  <c r="BI498" i="2"/>
  <c r="BH498" i="2"/>
  <c r="BG498" i="2"/>
  <c r="BF498" i="2"/>
  <c r="T498" i="2"/>
  <c r="R498" i="2"/>
  <c r="P498" i="2"/>
  <c r="BK498" i="2"/>
  <c r="J498" i="2"/>
  <c r="BE498" i="2" s="1"/>
  <c r="BI493" i="2"/>
  <c r="BH493" i="2"/>
  <c r="BG493" i="2"/>
  <c r="BF493" i="2"/>
  <c r="T493" i="2"/>
  <c r="R493" i="2"/>
  <c r="P493" i="2"/>
  <c r="BK493" i="2"/>
  <c r="J493" i="2"/>
  <c r="BE493" i="2" s="1"/>
  <c r="BI489" i="2"/>
  <c r="BH489" i="2"/>
  <c r="BG489" i="2"/>
  <c r="BF489" i="2"/>
  <c r="T489" i="2"/>
  <c r="R489" i="2"/>
  <c r="P489" i="2"/>
  <c r="BK489" i="2"/>
  <c r="J489" i="2"/>
  <c r="BE489" i="2" s="1"/>
  <c r="BI486" i="2"/>
  <c r="BH486" i="2"/>
  <c r="BG486" i="2"/>
  <c r="BF486" i="2"/>
  <c r="T486" i="2"/>
  <c r="R486" i="2"/>
  <c r="P486" i="2"/>
  <c r="BK486" i="2"/>
  <c r="J486" i="2"/>
  <c r="BE486" i="2" s="1"/>
  <c r="BI483" i="2"/>
  <c r="BH483" i="2"/>
  <c r="BG483" i="2"/>
  <c r="BF483" i="2"/>
  <c r="T483" i="2"/>
  <c r="T482" i="2" s="1"/>
  <c r="R483" i="2"/>
  <c r="R482" i="2" s="1"/>
  <c r="P483" i="2"/>
  <c r="P482" i="2" s="1"/>
  <c r="BK483" i="2"/>
  <c r="BK482" i="2" s="1"/>
  <c r="J482" i="2" s="1"/>
  <c r="J64" i="2" s="1"/>
  <c r="J483" i="2"/>
  <c r="BE483" i="2"/>
  <c r="BI477" i="2"/>
  <c r="BH477" i="2"/>
  <c r="BG477" i="2"/>
  <c r="BF477" i="2"/>
  <c r="T477" i="2"/>
  <c r="R477" i="2"/>
  <c r="P477" i="2"/>
  <c r="BK477" i="2"/>
  <c r="J477" i="2"/>
  <c r="BE477" i="2" s="1"/>
  <c r="BI473" i="2"/>
  <c r="BH473" i="2"/>
  <c r="BG473" i="2"/>
  <c r="BF473" i="2"/>
  <c r="T473" i="2"/>
  <c r="R473" i="2"/>
  <c r="P473" i="2"/>
  <c r="BK473" i="2"/>
  <c r="J473" i="2"/>
  <c r="BE473" i="2" s="1"/>
  <c r="BI470" i="2"/>
  <c r="BH470" i="2"/>
  <c r="BG470" i="2"/>
  <c r="BF470" i="2"/>
  <c r="T470" i="2"/>
  <c r="R470" i="2"/>
  <c r="P470" i="2"/>
  <c r="BK470" i="2"/>
  <c r="J470" i="2"/>
  <c r="BE470" i="2" s="1"/>
  <c r="BI467" i="2"/>
  <c r="BH467" i="2"/>
  <c r="BG467" i="2"/>
  <c r="BF467" i="2"/>
  <c r="T467" i="2"/>
  <c r="R467" i="2"/>
  <c r="P467" i="2"/>
  <c r="BK467" i="2"/>
  <c r="J467" i="2"/>
  <c r="BE467" i="2" s="1"/>
  <c r="BI464" i="2"/>
  <c r="BH464" i="2"/>
  <c r="BG464" i="2"/>
  <c r="BF464" i="2"/>
  <c r="T464" i="2"/>
  <c r="R464" i="2"/>
  <c r="P464" i="2"/>
  <c r="BK464" i="2"/>
  <c r="J464" i="2"/>
  <c r="BE464" i="2" s="1"/>
  <c r="BI461" i="2"/>
  <c r="BH461" i="2"/>
  <c r="BG461" i="2"/>
  <c r="BF461" i="2"/>
  <c r="T461" i="2"/>
  <c r="R461" i="2"/>
  <c r="P461" i="2"/>
  <c r="BK461" i="2"/>
  <c r="J461" i="2"/>
  <c r="BE461" i="2"/>
  <c r="BI458" i="2"/>
  <c r="BH458" i="2"/>
  <c r="BG458" i="2"/>
  <c r="BF458" i="2"/>
  <c r="T458" i="2"/>
  <c r="R458" i="2"/>
  <c r="P458" i="2"/>
  <c r="BK458" i="2"/>
  <c r="J458" i="2"/>
  <c r="BE458" i="2"/>
  <c r="BI455" i="2"/>
  <c r="BH455" i="2"/>
  <c r="BG455" i="2"/>
  <c r="BF455" i="2"/>
  <c r="T455" i="2"/>
  <c r="R455" i="2"/>
  <c r="P455" i="2"/>
  <c r="BK455" i="2"/>
  <c r="J455" i="2"/>
  <c r="BE455" i="2"/>
  <c r="BI453" i="2"/>
  <c r="BH453" i="2"/>
  <c r="BG453" i="2"/>
  <c r="BF453" i="2"/>
  <c r="T453" i="2"/>
  <c r="R453" i="2"/>
  <c r="P453" i="2"/>
  <c r="BK453" i="2"/>
  <c r="J453" i="2"/>
  <c r="BE453" i="2"/>
  <c r="BI450" i="2"/>
  <c r="BH450" i="2"/>
  <c r="BG450" i="2"/>
  <c r="BF450" i="2"/>
  <c r="T450" i="2"/>
  <c r="R450" i="2"/>
  <c r="P450" i="2"/>
  <c r="BK450" i="2"/>
  <c r="J450" i="2"/>
  <c r="BE450" i="2"/>
  <c r="BI447" i="2"/>
  <c r="BH447" i="2"/>
  <c r="BG447" i="2"/>
  <c r="BF447" i="2"/>
  <c r="T447" i="2"/>
  <c r="R447" i="2"/>
  <c r="P447" i="2"/>
  <c r="BK447" i="2"/>
  <c r="J447" i="2"/>
  <c r="BE447" i="2"/>
  <c r="BI444" i="2"/>
  <c r="BH444" i="2"/>
  <c r="BG444" i="2"/>
  <c r="BF444" i="2"/>
  <c r="T444" i="2"/>
  <c r="R444" i="2"/>
  <c r="P444" i="2"/>
  <c r="BK444" i="2"/>
  <c r="J444" i="2"/>
  <c r="BE444" i="2"/>
  <c r="BI441" i="2"/>
  <c r="BH441" i="2"/>
  <c r="BG441" i="2"/>
  <c r="BF441" i="2"/>
  <c r="T441" i="2"/>
  <c r="R441" i="2"/>
  <c r="P441" i="2"/>
  <c r="BK441" i="2"/>
  <c r="J441" i="2"/>
  <c r="BE441" i="2"/>
  <c r="BI439" i="2"/>
  <c r="BH439" i="2"/>
  <c r="BG439" i="2"/>
  <c r="BF439" i="2"/>
  <c r="T439" i="2"/>
  <c r="R439" i="2"/>
  <c r="P439" i="2"/>
  <c r="BK439" i="2"/>
  <c r="J439" i="2"/>
  <c r="BE439" i="2"/>
  <c r="BI436" i="2"/>
  <c r="BH436" i="2"/>
  <c r="BG436" i="2"/>
  <c r="BF436" i="2"/>
  <c r="T436" i="2"/>
  <c r="R436" i="2"/>
  <c r="P436" i="2"/>
  <c r="BK436" i="2"/>
  <c r="J436" i="2"/>
  <c r="BE436" i="2"/>
  <c r="BI434" i="2"/>
  <c r="BH434" i="2"/>
  <c r="BG434" i="2"/>
  <c r="BF434" i="2"/>
  <c r="T434" i="2"/>
  <c r="R434" i="2"/>
  <c r="P434" i="2"/>
  <c r="BK434" i="2"/>
  <c r="J434" i="2"/>
  <c r="BE434" i="2"/>
  <c r="BI432" i="2"/>
  <c r="BH432" i="2"/>
  <c r="BG432" i="2"/>
  <c r="BF432" i="2"/>
  <c r="T432" i="2"/>
  <c r="R432" i="2"/>
  <c r="P432" i="2"/>
  <c r="BK432" i="2"/>
  <c r="J432" i="2"/>
  <c r="BE432" i="2"/>
  <c r="BI429" i="2"/>
  <c r="BH429" i="2"/>
  <c r="BG429" i="2"/>
  <c r="BF429" i="2"/>
  <c r="T429" i="2"/>
  <c r="R429" i="2"/>
  <c r="P429" i="2"/>
  <c r="BK429" i="2"/>
  <c r="J429" i="2"/>
  <c r="BE429" i="2"/>
  <c r="BI425" i="2"/>
  <c r="BH425" i="2"/>
  <c r="BG425" i="2"/>
  <c r="BF425" i="2"/>
  <c r="T425" i="2"/>
  <c r="R425" i="2"/>
  <c r="P425" i="2"/>
  <c r="BK425" i="2"/>
  <c r="J425" i="2"/>
  <c r="BE425" i="2" s="1"/>
  <c r="BI421" i="2"/>
  <c r="BH421" i="2"/>
  <c r="BG421" i="2"/>
  <c r="BF421" i="2"/>
  <c r="T421" i="2"/>
  <c r="T420" i="2"/>
  <c r="R421" i="2"/>
  <c r="R420" i="2"/>
  <c r="P421" i="2"/>
  <c r="P420" i="2"/>
  <c r="BK421" i="2"/>
  <c r="BK420" i="2" s="1"/>
  <c r="J420" i="2" s="1"/>
  <c r="J63" i="2" s="1"/>
  <c r="J421" i="2"/>
  <c r="BE421" i="2" s="1"/>
  <c r="BI417" i="2"/>
  <c r="BH417" i="2"/>
  <c r="BG417" i="2"/>
  <c r="BF417" i="2"/>
  <c r="T417" i="2"/>
  <c r="R417" i="2"/>
  <c r="P417" i="2"/>
  <c r="BK417" i="2"/>
  <c r="J417" i="2"/>
  <c r="BE417" i="2" s="1"/>
  <c r="BI412" i="2"/>
  <c r="BH412" i="2"/>
  <c r="BG412" i="2"/>
  <c r="BF412" i="2"/>
  <c r="T412" i="2"/>
  <c r="R412" i="2"/>
  <c r="P412" i="2"/>
  <c r="BK412" i="2"/>
  <c r="J412" i="2"/>
  <c r="BE412" i="2"/>
  <c r="BI407" i="2"/>
  <c r="BH407" i="2"/>
  <c r="BG407" i="2"/>
  <c r="BF407" i="2"/>
  <c r="T407" i="2"/>
  <c r="R407" i="2"/>
  <c r="P407" i="2"/>
  <c r="BK407" i="2"/>
  <c r="J407" i="2"/>
  <c r="BE407" i="2"/>
  <c r="BI401" i="2"/>
  <c r="BH401" i="2"/>
  <c r="BG401" i="2"/>
  <c r="BF401" i="2"/>
  <c r="T401" i="2"/>
  <c r="R401" i="2"/>
  <c r="P401" i="2"/>
  <c r="BK401" i="2"/>
  <c r="J401" i="2"/>
  <c r="BE401" i="2"/>
  <c r="BI398" i="2"/>
  <c r="BH398" i="2"/>
  <c r="BG398" i="2"/>
  <c r="BF398" i="2"/>
  <c r="T398" i="2"/>
  <c r="R398" i="2"/>
  <c r="P398" i="2"/>
  <c r="BK398" i="2"/>
  <c r="J398" i="2"/>
  <c r="BE398" i="2"/>
  <c r="BI393" i="2"/>
  <c r="BH393" i="2"/>
  <c r="BG393" i="2"/>
  <c r="BF393" i="2"/>
  <c r="T393" i="2"/>
  <c r="R393" i="2"/>
  <c r="P393" i="2"/>
  <c r="BK393" i="2"/>
  <c r="J393" i="2"/>
  <c r="BE393" i="2"/>
  <c r="BI388" i="2"/>
  <c r="BH388" i="2"/>
  <c r="BG388" i="2"/>
  <c r="BF388" i="2"/>
  <c r="T388" i="2"/>
  <c r="R388" i="2"/>
  <c r="P388" i="2"/>
  <c r="BK388" i="2"/>
  <c r="J388" i="2"/>
  <c r="BE388" i="2"/>
  <c r="BI383" i="2"/>
  <c r="BH383" i="2"/>
  <c r="BG383" i="2"/>
  <c r="BF383" i="2"/>
  <c r="T383" i="2"/>
  <c r="R383" i="2"/>
  <c r="P383" i="2"/>
  <c r="BK383" i="2"/>
  <c r="J383" i="2"/>
  <c r="BE383" i="2"/>
  <c r="BI376" i="2"/>
  <c r="BH376" i="2"/>
  <c r="BG376" i="2"/>
  <c r="BF376" i="2"/>
  <c r="T376" i="2"/>
  <c r="R376" i="2"/>
  <c r="P376" i="2"/>
  <c r="BK376" i="2"/>
  <c r="J376" i="2"/>
  <c r="BE376" i="2"/>
  <c r="BI367" i="2"/>
  <c r="BH367" i="2"/>
  <c r="BG367" i="2"/>
  <c r="BF367" i="2"/>
  <c r="T367" i="2"/>
  <c r="R367" i="2"/>
  <c r="P367" i="2"/>
  <c r="BK367" i="2"/>
  <c r="J367" i="2"/>
  <c r="BE367" i="2"/>
  <c r="BI362" i="2"/>
  <c r="BH362" i="2"/>
  <c r="BG362" i="2"/>
  <c r="BF362" i="2"/>
  <c r="T362" i="2"/>
  <c r="R362" i="2"/>
  <c r="P362" i="2"/>
  <c r="BK362" i="2"/>
  <c r="J362" i="2"/>
  <c r="BE362" i="2"/>
  <c r="BI357" i="2"/>
  <c r="BH357" i="2"/>
  <c r="BG357" i="2"/>
  <c r="BF357" i="2"/>
  <c r="T357" i="2"/>
  <c r="R357" i="2"/>
  <c r="P357" i="2"/>
  <c r="BK357" i="2"/>
  <c r="J357" i="2"/>
  <c r="BE357" i="2"/>
  <c r="BI352" i="2"/>
  <c r="BH352" i="2"/>
  <c r="BG352" i="2"/>
  <c r="BF352" i="2"/>
  <c r="T352" i="2"/>
  <c r="R352" i="2"/>
  <c r="P352" i="2"/>
  <c r="BK352" i="2"/>
  <c r="J352" i="2"/>
  <c r="BE352" i="2" s="1"/>
  <c r="BI347" i="2"/>
  <c r="BH347" i="2"/>
  <c r="BG347" i="2"/>
  <c r="BF347" i="2"/>
  <c r="T347" i="2"/>
  <c r="R347" i="2"/>
  <c r="P347" i="2"/>
  <c r="BK347" i="2"/>
  <c r="J347" i="2"/>
  <c r="BE347" i="2" s="1"/>
  <c r="BI344" i="2"/>
  <c r="BH344" i="2"/>
  <c r="BG344" i="2"/>
  <c r="BF344" i="2"/>
  <c r="T344" i="2"/>
  <c r="R344" i="2"/>
  <c r="P344" i="2"/>
  <c r="BK344" i="2"/>
  <c r="J344" i="2"/>
  <c r="BE344" i="2" s="1"/>
  <c r="BI339" i="2"/>
  <c r="BH339" i="2"/>
  <c r="BG339" i="2"/>
  <c r="BF339" i="2"/>
  <c r="T339" i="2"/>
  <c r="R339" i="2"/>
  <c r="P339" i="2"/>
  <c r="BK339" i="2"/>
  <c r="J339" i="2"/>
  <c r="BE339" i="2" s="1"/>
  <c r="BI334" i="2"/>
  <c r="BH334" i="2"/>
  <c r="BG334" i="2"/>
  <c r="BF334" i="2"/>
  <c r="T334" i="2"/>
  <c r="R334" i="2"/>
  <c r="P334" i="2"/>
  <c r="BK334" i="2"/>
  <c r="J334" i="2"/>
  <c r="BE334" i="2" s="1"/>
  <c r="BI327" i="2"/>
  <c r="BH327" i="2"/>
  <c r="BG327" i="2"/>
  <c r="BF327" i="2"/>
  <c r="T327" i="2"/>
  <c r="R327" i="2"/>
  <c r="P327" i="2"/>
  <c r="BK327" i="2"/>
  <c r="J327" i="2"/>
  <c r="BE327" i="2"/>
  <c r="BI324" i="2"/>
  <c r="BH324" i="2"/>
  <c r="BG324" i="2"/>
  <c r="BF324" i="2"/>
  <c r="T324" i="2"/>
  <c r="R324" i="2"/>
  <c r="P324" i="2"/>
  <c r="BK324" i="2"/>
  <c r="J324" i="2"/>
  <c r="BE324" i="2"/>
  <c r="BI318" i="2"/>
  <c r="BH318" i="2"/>
  <c r="BG318" i="2"/>
  <c r="BF318" i="2"/>
  <c r="T318" i="2"/>
  <c r="R318" i="2"/>
  <c r="P318" i="2"/>
  <c r="BK318" i="2"/>
  <c r="J318" i="2"/>
  <c r="BE318" i="2"/>
  <c r="BI313" i="2"/>
  <c r="BH313" i="2"/>
  <c r="BG313" i="2"/>
  <c r="BF313" i="2"/>
  <c r="T313" i="2"/>
  <c r="R313" i="2"/>
  <c r="P313" i="2"/>
  <c r="BK313" i="2"/>
  <c r="J313" i="2"/>
  <c r="BE313" i="2"/>
  <c r="BI306" i="2"/>
  <c r="BH306" i="2"/>
  <c r="BG306" i="2"/>
  <c r="BF306" i="2"/>
  <c r="T306" i="2"/>
  <c r="T305" i="2"/>
  <c r="R306" i="2"/>
  <c r="R305" i="2"/>
  <c r="P306" i="2"/>
  <c r="P305" i="2"/>
  <c r="BK306" i="2"/>
  <c r="J306" i="2"/>
  <c r="BE306" i="2" s="1"/>
  <c r="BI302" i="2"/>
  <c r="BH302" i="2"/>
  <c r="BG302" i="2"/>
  <c r="BF302" i="2"/>
  <c r="T302" i="2"/>
  <c r="R302" i="2"/>
  <c r="P302" i="2"/>
  <c r="BK302" i="2"/>
  <c r="J302" i="2"/>
  <c r="BE302" i="2" s="1"/>
  <c r="BI296" i="2"/>
  <c r="BH296" i="2"/>
  <c r="BG296" i="2"/>
  <c r="BF296" i="2"/>
  <c r="T296" i="2"/>
  <c r="R296" i="2"/>
  <c r="P296" i="2"/>
  <c r="BK296" i="2"/>
  <c r="J296" i="2"/>
  <c r="BE296" i="2"/>
  <c r="BI290" i="2"/>
  <c r="BH290" i="2"/>
  <c r="BG290" i="2"/>
  <c r="BF290" i="2"/>
  <c r="T290" i="2"/>
  <c r="R290" i="2"/>
  <c r="P290" i="2"/>
  <c r="BK290" i="2"/>
  <c r="J290" i="2"/>
  <c r="BE290" i="2"/>
  <c r="BI287" i="2"/>
  <c r="BH287" i="2"/>
  <c r="BG287" i="2"/>
  <c r="BF287" i="2"/>
  <c r="T287" i="2"/>
  <c r="R287" i="2"/>
  <c r="P287" i="2"/>
  <c r="BK287" i="2"/>
  <c r="J287" i="2"/>
  <c r="BE287" i="2" s="1"/>
  <c r="BI283" i="2"/>
  <c r="BH283" i="2"/>
  <c r="BG283" i="2"/>
  <c r="BF283" i="2"/>
  <c r="T283" i="2"/>
  <c r="R283" i="2"/>
  <c r="P283" i="2"/>
  <c r="BK283" i="2"/>
  <c r="J283" i="2"/>
  <c r="BE283" i="2"/>
  <c r="BI279" i="2"/>
  <c r="BH279" i="2"/>
  <c r="BG279" i="2"/>
  <c r="BF279" i="2"/>
  <c r="T279" i="2"/>
  <c r="R279" i="2"/>
  <c r="P279" i="2"/>
  <c r="BK279" i="2"/>
  <c r="J279" i="2"/>
  <c r="BE279" i="2"/>
  <c r="BI273" i="2"/>
  <c r="BH273" i="2"/>
  <c r="BG273" i="2"/>
  <c r="BF273" i="2"/>
  <c r="T273" i="2"/>
  <c r="R273" i="2"/>
  <c r="P273" i="2"/>
  <c r="BK273" i="2"/>
  <c r="J273" i="2"/>
  <c r="BE273" i="2"/>
  <c r="BI269" i="2"/>
  <c r="BH269" i="2"/>
  <c r="BG269" i="2"/>
  <c r="BF269" i="2"/>
  <c r="T269" i="2"/>
  <c r="T268" i="2"/>
  <c r="R269" i="2"/>
  <c r="R268" i="2"/>
  <c r="P269" i="2"/>
  <c r="P268" i="2"/>
  <c r="BK269" i="2"/>
  <c r="BK268" i="2" s="1"/>
  <c r="J268" i="2" s="1"/>
  <c r="J61" i="2" s="1"/>
  <c r="J269" i="2"/>
  <c r="BE269" i="2" s="1"/>
  <c r="BI264" i="2"/>
  <c r="BH264" i="2"/>
  <c r="BG264" i="2"/>
  <c r="BF264" i="2"/>
  <c r="T264" i="2"/>
  <c r="R264" i="2"/>
  <c r="P264" i="2"/>
  <c r="BK264" i="2"/>
  <c r="J264" i="2"/>
  <c r="BE264" i="2"/>
  <c r="BI260" i="2"/>
  <c r="BH260" i="2"/>
  <c r="BG260" i="2"/>
  <c r="BF260" i="2"/>
  <c r="T260" i="2"/>
  <c r="R260" i="2"/>
  <c r="P260" i="2"/>
  <c r="BK260" i="2"/>
  <c r="J260" i="2"/>
  <c r="BE260" i="2" s="1"/>
  <c r="BI256" i="2"/>
  <c r="BH256" i="2"/>
  <c r="BG256" i="2"/>
  <c r="BF256" i="2"/>
  <c r="T256" i="2"/>
  <c r="R256" i="2"/>
  <c r="P256" i="2"/>
  <c r="BK256" i="2"/>
  <c r="J256" i="2"/>
  <c r="BE256" i="2" s="1"/>
  <c r="BI252" i="2"/>
  <c r="BH252" i="2"/>
  <c r="BG252" i="2"/>
  <c r="BF252" i="2"/>
  <c r="T252" i="2"/>
  <c r="T251" i="2"/>
  <c r="R252" i="2"/>
  <c r="R251" i="2"/>
  <c r="P252" i="2"/>
  <c r="P251" i="2"/>
  <c r="BK252" i="2"/>
  <c r="BK251" i="2" s="1"/>
  <c r="J251" i="2" s="1"/>
  <c r="J60" i="2" s="1"/>
  <c r="J252" i="2"/>
  <c r="BE252" i="2" s="1"/>
  <c r="BI246" i="2"/>
  <c r="BH246" i="2"/>
  <c r="BG246" i="2"/>
  <c r="BF246" i="2"/>
  <c r="T246" i="2"/>
  <c r="R246" i="2"/>
  <c r="P246" i="2"/>
  <c r="BK246" i="2"/>
  <c r="J246" i="2"/>
  <c r="BE246" i="2"/>
  <c r="BI241" i="2"/>
  <c r="BH241" i="2"/>
  <c r="BG241" i="2"/>
  <c r="BF241" i="2"/>
  <c r="T241" i="2"/>
  <c r="T240" i="2"/>
  <c r="R241" i="2"/>
  <c r="R240" i="2"/>
  <c r="P241" i="2"/>
  <c r="P240" i="2"/>
  <c r="BK241" i="2"/>
  <c r="BK240" i="2" s="1"/>
  <c r="J240" i="2" s="1"/>
  <c r="J59" i="2" s="1"/>
  <c r="J241" i="2"/>
  <c r="BE241" i="2" s="1"/>
  <c r="BI235" i="2"/>
  <c r="BH235" i="2"/>
  <c r="BG235" i="2"/>
  <c r="BF235" i="2"/>
  <c r="T235" i="2"/>
  <c r="R235" i="2"/>
  <c r="P235" i="2"/>
  <c r="BK235" i="2"/>
  <c r="J235" i="2"/>
  <c r="BE235" i="2" s="1"/>
  <c r="BI232" i="2"/>
  <c r="BH232" i="2"/>
  <c r="BG232" i="2"/>
  <c r="BF232" i="2"/>
  <c r="T232" i="2"/>
  <c r="R232" i="2"/>
  <c r="P232" i="2"/>
  <c r="BK232" i="2"/>
  <c r="J232" i="2"/>
  <c r="BE232" i="2"/>
  <c r="BI229" i="2"/>
  <c r="BH229" i="2"/>
  <c r="BG229" i="2"/>
  <c r="BF229" i="2"/>
  <c r="T229" i="2"/>
  <c r="R229" i="2"/>
  <c r="P229" i="2"/>
  <c r="BK229" i="2"/>
  <c r="J229" i="2"/>
  <c r="BE229" i="2" s="1"/>
  <c r="BI226" i="2"/>
  <c r="BH226" i="2"/>
  <c r="BG226" i="2"/>
  <c r="BF226" i="2"/>
  <c r="T226" i="2"/>
  <c r="R226" i="2"/>
  <c r="P226" i="2"/>
  <c r="BK226" i="2"/>
  <c r="J226" i="2"/>
  <c r="BE226" i="2" s="1"/>
  <c r="BI221" i="2"/>
  <c r="BH221" i="2"/>
  <c r="BG221" i="2"/>
  <c r="BF221" i="2"/>
  <c r="T221" i="2"/>
  <c r="R221" i="2"/>
  <c r="P221" i="2"/>
  <c r="BK221" i="2"/>
  <c r="J221" i="2"/>
  <c r="BE221" i="2"/>
  <c r="BI218" i="2"/>
  <c r="BH218" i="2"/>
  <c r="BG218" i="2"/>
  <c r="BF218" i="2"/>
  <c r="T218" i="2"/>
  <c r="R218" i="2"/>
  <c r="P218" i="2"/>
  <c r="BK218" i="2"/>
  <c r="J218" i="2"/>
  <c r="BE218" i="2" s="1"/>
  <c r="BI214" i="2"/>
  <c r="BH214" i="2"/>
  <c r="BG214" i="2"/>
  <c r="BF214" i="2"/>
  <c r="T214" i="2"/>
  <c r="R214" i="2"/>
  <c r="P214" i="2"/>
  <c r="BK214" i="2"/>
  <c r="J214" i="2"/>
  <c r="BE214" i="2"/>
  <c r="BI211" i="2"/>
  <c r="BH211" i="2"/>
  <c r="BG211" i="2"/>
  <c r="BF211" i="2"/>
  <c r="T211" i="2"/>
  <c r="R211" i="2"/>
  <c r="P211" i="2"/>
  <c r="BK211" i="2"/>
  <c r="J211" i="2"/>
  <c r="BE211" i="2" s="1"/>
  <c r="BI207" i="2"/>
  <c r="BH207" i="2"/>
  <c r="BG207" i="2"/>
  <c r="BF207" i="2"/>
  <c r="T207" i="2"/>
  <c r="R207" i="2"/>
  <c r="P207" i="2"/>
  <c r="BK207" i="2"/>
  <c r="J207" i="2"/>
  <c r="BE207" i="2"/>
  <c r="BI201" i="2"/>
  <c r="BH201" i="2"/>
  <c r="BG201" i="2"/>
  <c r="BF201" i="2"/>
  <c r="T201" i="2"/>
  <c r="R201" i="2"/>
  <c r="P201" i="2"/>
  <c r="BK201" i="2"/>
  <c r="J201" i="2"/>
  <c r="BE201" i="2" s="1"/>
  <c r="BI197" i="2"/>
  <c r="BH197" i="2"/>
  <c r="BG197" i="2"/>
  <c r="BF197" i="2"/>
  <c r="T197" i="2"/>
  <c r="R197" i="2"/>
  <c r="P197" i="2"/>
  <c r="BK197" i="2"/>
  <c r="J197" i="2"/>
  <c r="BE197" i="2" s="1"/>
  <c r="BI190" i="2"/>
  <c r="BH190" i="2"/>
  <c r="BG190" i="2"/>
  <c r="BF190" i="2"/>
  <c r="T190" i="2"/>
  <c r="R190" i="2"/>
  <c r="P190" i="2"/>
  <c r="BK190" i="2"/>
  <c r="J190" i="2"/>
  <c r="BE190" i="2"/>
  <c r="BI185" i="2"/>
  <c r="BH185" i="2"/>
  <c r="BG185" i="2"/>
  <c r="BF185" i="2"/>
  <c r="T185" i="2"/>
  <c r="R185" i="2"/>
  <c r="P185" i="2"/>
  <c r="BK185" i="2"/>
  <c r="J185" i="2"/>
  <c r="BE185" i="2"/>
  <c r="BI180" i="2"/>
  <c r="BH180" i="2"/>
  <c r="BG180" i="2"/>
  <c r="BF180" i="2"/>
  <c r="T180" i="2"/>
  <c r="R180" i="2"/>
  <c r="P180" i="2"/>
  <c r="BK180" i="2"/>
  <c r="J180" i="2"/>
  <c r="BE180" i="2" s="1"/>
  <c r="BI177" i="2"/>
  <c r="BH177" i="2"/>
  <c r="BG177" i="2"/>
  <c r="BF177" i="2"/>
  <c r="T177" i="2"/>
  <c r="R177" i="2"/>
  <c r="P177" i="2"/>
  <c r="BK177" i="2"/>
  <c r="J177" i="2"/>
  <c r="BE177" i="2"/>
  <c r="BI173" i="2"/>
  <c r="BH173" i="2"/>
  <c r="BG173" i="2"/>
  <c r="BF173" i="2"/>
  <c r="T173" i="2"/>
  <c r="R173" i="2"/>
  <c r="P173" i="2"/>
  <c r="BK173" i="2"/>
  <c r="J173" i="2"/>
  <c r="BE173" i="2"/>
  <c r="BI165" i="2"/>
  <c r="BH165" i="2"/>
  <c r="BG165" i="2"/>
  <c r="BF165" i="2"/>
  <c r="T165" i="2"/>
  <c r="R165" i="2"/>
  <c r="P165" i="2"/>
  <c r="BK165" i="2"/>
  <c r="J165" i="2"/>
  <c r="BE165" i="2"/>
  <c r="BI162" i="2"/>
  <c r="BH162" i="2"/>
  <c r="BG162" i="2"/>
  <c r="BF162" i="2"/>
  <c r="T162" i="2"/>
  <c r="R162" i="2"/>
  <c r="P162" i="2"/>
  <c r="BK162" i="2"/>
  <c r="J162" i="2"/>
  <c r="BE162" i="2" s="1"/>
  <c r="BI158" i="2"/>
  <c r="BH158" i="2"/>
  <c r="BG158" i="2"/>
  <c r="BF158" i="2"/>
  <c r="T158" i="2"/>
  <c r="R158" i="2"/>
  <c r="P158" i="2"/>
  <c r="BK158" i="2"/>
  <c r="J158" i="2"/>
  <c r="BE158" i="2" s="1"/>
  <c r="BI152" i="2"/>
  <c r="BH152" i="2"/>
  <c r="BG152" i="2"/>
  <c r="BF152" i="2"/>
  <c r="T152" i="2"/>
  <c r="R152" i="2"/>
  <c r="P152" i="2"/>
  <c r="BK152" i="2"/>
  <c r="J152" i="2"/>
  <c r="BE152" i="2" s="1"/>
  <c r="BI147" i="2"/>
  <c r="BH147" i="2"/>
  <c r="BG147" i="2"/>
  <c r="BF147" i="2"/>
  <c r="T147" i="2"/>
  <c r="R147" i="2"/>
  <c r="P147" i="2"/>
  <c r="BK147" i="2"/>
  <c r="J147" i="2"/>
  <c r="BE147" i="2"/>
  <c r="BI141" i="2"/>
  <c r="BH141" i="2"/>
  <c r="BG141" i="2"/>
  <c r="BF141" i="2"/>
  <c r="T141" i="2"/>
  <c r="R141" i="2"/>
  <c r="P141" i="2"/>
  <c r="BK141" i="2"/>
  <c r="J141" i="2"/>
  <c r="BE141" i="2"/>
  <c r="BI137" i="2"/>
  <c r="BH137" i="2"/>
  <c r="BG137" i="2"/>
  <c r="BF137" i="2"/>
  <c r="T137" i="2"/>
  <c r="R137" i="2"/>
  <c r="P137" i="2"/>
  <c r="BK137" i="2"/>
  <c r="J137" i="2"/>
  <c r="BE137" i="2" s="1"/>
  <c r="BI134" i="2"/>
  <c r="BH134" i="2"/>
  <c r="BG134" i="2"/>
  <c r="BF134" i="2"/>
  <c r="T134" i="2"/>
  <c r="R134" i="2"/>
  <c r="P134" i="2"/>
  <c r="BK134" i="2"/>
  <c r="J134" i="2"/>
  <c r="BE134" i="2" s="1"/>
  <c r="BI130" i="2"/>
  <c r="BH130" i="2"/>
  <c r="BG130" i="2"/>
  <c r="BF130" i="2"/>
  <c r="T130" i="2"/>
  <c r="R130" i="2"/>
  <c r="P130" i="2"/>
  <c r="BK130" i="2"/>
  <c r="J130" i="2"/>
  <c r="BE130" i="2" s="1"/>
  <c r="BI125" i="2"/>
  <c r="BH125" i="2"/>
  <c r="BG125" i="2"/>
  <c r="BF125" i="2"/>
  <c r="T125" i="2"/>
  <c r="R125" i="2"/>
  <c r="P125" i="2"/>
  <c r="BK125" i="2"/>
  <c r="J125" i="2"/>
  <c r="BE125" i="2"/>
  <c r="BI119" i="2"/>
  <c r="BH119" i="2"/>
  <c r="BG119" i="2"/>
  <c r="BF119" i="2"/>
  <c r="T119" i="2"/>
  <c r="R119" i="2"/>
  <c r="P119" i="2"/>
  <c r="BK119" i="2"/>
  <c r="J119" i="2"/>
  <c r="BE119" i="2"/>
  <c r="BI114" i="2"/>
  <c r="BH114" i="2"/>
  <c r="BG114" i="2"/>
  <c r="BF114" i="2"/>
  <c r="T114" i="2"/>
  <c r="R114" i="2"/>
  <c r="P114" i="2"/>
  <c r="BK114" i="2"/>
  <c r="J114" i="2"/>
  <c r="BE114" i="2"/>
  <c r="BI111" i="2"/>
  <c r="BH111" i="2"/>
  <c r="BG111" i="2"/>
  <c r="BF111" i="2"/>
  <c r="T111" i="2"/>
  <c r="R111" i="2"/>
  <c r="P111" i="2"/>
  <c r="BK111" i="2"/>
  <c r="J111" i="2"/>
  <c r="BE111" i="2" s="1"/>
  <c r="BI108" i="2"/>
  <c r="BH108" i="2"/>
  <c r="BG108" i="2"/>
  <c r="BF108" i="2"/>
  <c r="T108" i="2"/>
  <c r="R108" i="2"/>
  <c r="P108" i="2"/>
  <c r="BK108" i="2"/>
  <c r="J108" i="2"/>
  <c r="BE108" i="2"/>
  <c r="BI104" i="2"/>
  <c r="BH104" i="2"/>
  <c r="BG104" i="2"/>
  <c r="BF104" i="2"/>
  <c r="T104" i="2"/>
  <c r="R104" i="2"/>
  <c r="P104" i="2"/>
  <c r="BK104" i="2"/>
  <c r="J104" i="2"/>
  <c r="BE104" i="2"/>
  <c r="BI102" i="2"/>
  <c r="BH102" i="2"/>
  <c r="BG102" i="2"/>
  <c r="BF102" i="2"/>
  <c r="T102" i="2"/>
  <c r="R102" i="2"/>
  <c r="P102" i="2"/>
  <c r="BK102" i="2"/>
  <c r="J102" i="2"/>
  <c r="BE102" i="2"/>
  <c r="BI97" i="2"/>
  <c r="BH97" i="2"/>
  <c r="BG97" i="2"/>
  <c r="BF97" i="2"/>
  <c r="T97" i="2"/>
  <c r="R97" i="2"/>
  <c r="P97" i="2"/>
  <c r="BK97" i="2"/>
  <c r="J97" i="2"/>
  <c r="BE97" i="2"/>
  <c r="BI95" i="2"/>
  <c r="BH95" i="2"/>
  <c r="BG95" i="2"/>
  <c r="BF95" i="2"/>
  <c r="T95" i="2"/>
  <c r="R95" i="2"/>
  <c r="P95" i="2"/>
  <c r="BK95" i="2"/>
  <c r="J95" i="2"/>
  <c r="BE95" i="2" s="1"/>
  <c r="BI90" i="2"/>
  <c r="BH90" i="2"/>
  <c r="F33" i="2" s="1"/>
  <c r="BC52" i="1" s="1"/>
  <c r="BG90" i="2"/>
  <c r="BF90" i="2"/>
  <c r="J31" i="2" s="1"/>
  <c r="AW52" i="1" s="1"/>
  <c r="T90" i="2"/>
  <c r="T89" i="2"/>
  <c r="T88" i="2" s="1"/>
  <c r="T87" i="2" s="1"/>
  <c r="R90" i="2"/>
  <c r="R89" i="2"/>
  <c r="R88" i="2" s="1"/>
  <c r="R87" i="2" s="1"/>
  <c r="P90" i="2"/>
  <c r="P89" i="2"/>
  <c r="P88" i="2" s="1"/>
  <c r="P87" i="2" s="1"/>
  <c r="AU52" i="1" s="1"/>
  <c r="AU51" i="1" s="1"/>
  <c r="BK90" i="2"/>
  <c r="BK89" i="2" s="1"/>
  <c r="J90" i="2"/>
  <c r="BE90" i="2" s="1"/>
  <c r="J83" i="2"/>
  <c r="F83" i="2"/>
  <c r="F81" i="2"/>
  <c r="E79" i="2"/>
  <c r="J51" i="2"/>
  <c r="F51" i="2"/>
  <c r="F49" i="2"/>
  <c r="E47" i="2"/>
  <c r="J18" i="2"/>
  <c r="E18" i="2"/>
  <c r="F84" i="2" s="1"/>
  <c r="J17" i="2"/>
  <c r="J12" i="2"/>
  <c r="J81" i="2" s="1"/>
  <c r="E7" i="2"/>
  <c r="E45" i="2" s="1"/>
  <c r="E77" i="2"/>
  <c r="AS51" i="1"/>
  <c r="L47" i="1"/>
  <c r="AM46" i="1"/>
  <c r="L46" i="1"/>
  <c r="AM44" i="1"/>
  <c r="L44" i="1"/>
  <c r="L42" i="1"/>
  <c r="L41" i="1"/>
  <c r="BK78" i="4" l="1"/>
  <c r="J78" i="4" s="1"/>
  <c r="J57" i="4" s="1"/>
  <c r="F31" i="4"/>
  <c r="BA54" i="1" s="1"/>
  <c r="F33" i="4"/>
  <c r="BC54" i="1" s="1"/>
  <c r="F30" i="4"/>
  <c r="AZ54" i="1" s="1"/>
  <c r="F33" i="3"/>
  <c r="BC53" i="1" s="1"/>
  <c r="BC51" i="1" s="1"/>
  <c r="BK263" i="3"/>
  <c r="J263" i="3" s="1"/>
  <c r="J61" i="3" s="1"/>
  <c r="F34" i="3"/>
  <c r="BD53" i="1" s="1"/>
  <c r="F31" i="3"/>
  <c r="BA53" i="1" s="1"/>
  <c r="BK305" i="2"/>
  <c r="J305" i="2" s="1"/>
  <c r="J62" i="2" s="1"/>
  <c r="F32" i="2"/>
  <c r="BB52" i="1" s="1"/>
  <c r="BB51" i="1" s="1"/>
  <c r="AX51" i="1" s="1"/>
  <c r="F34" i="2"/>
  <c r="BD52" i="1" s="1"/>
  <c r="J30" i="2"/>
  <c r="AV52" i="1" s="1"/>
  <c r="AT52" i="1" s="1"/>
  <c r="F30" i="2"/>
  <c r="AZ52" i="1" s="1"/>
  <c r="BK88" i="2"/>
  <c r="J89" i="2"/>
  <c r="J58" i="2" s="1"/>
  <c r="J30" i="3"/>
  <c r="AV53" i="1" s="1"/>
  <c r="F30" i="3"/>
  <c r="AZ53" i="1" s="1"/>
  <c r="J85" i="3"/>
  <c r="J58" i="3" s="1"/>
  <c r="J49" i="2"/>
  <c r="F52" i="2"/>
  <c r="J31" i="3"/>
  <c r="AW53" i="1" s="1"/>
  <c r="J49" i="4"/>
  <c r="F52" i="4"/>
  <c r="F31" i="2"/>
  <c r="BA52" i="1" s="1"/>
  <c r="BK610" i="2"/>
  <c r="J610" i="2" s="1"/>
  <c r="J66" i="2" s="1"/>
  <c r="J49" i="3"/>
  <c r="F52" i="3"/>
  <c r="J30" i="4"/>
  <c r="AV54" i="1" s="1"/>
  <c r="J31" i="4"/>
  <c r="AW54" i="1" s="1"/>
  <c r="BK77" i="4" l="1"/>
  <c r="J77" i="4" s="1"/>
  <c r="J27" i="4" s="1"/>
  <c r="AT54" i="1"/>
  <c r="BD51" i="1"/>
  <c r="W30" i="1" s="1"/>
  <c r="BK84" i="3"/>
  <c r="BK83" i="3" s="1"/>
  <c r="J83" i="3" s="1"/>
  <c r="W29" i="1"/>
  <c r="AY51" i="1"/>
  <c r="W28" i="1"/>
  <c r="BA51" i="1"/>
  <c r="W27" i="1" s="1"/>
  <c r="AZ51" i="1"/>
  <c r="AV51" i="1" s="1"/>
  <c r="AT53" i="1"/>
  <c r="J88" i="2"/>
  <c r="J57" i="2" s="1"/>
  <c r="BK87" i="2"/>
  <c r="J87" i="2" s="1"/>
  <c r="J56" i="4"/>
  <c r="W26" i="1" l="1"/>
  <c r="J84" i="3"/>
  <c r="J57" i="3" s="1"/>
  <c r="AW51" i="1"/>
  <c r="AK27" i="1" s="1"/>
  <c r="J27" i="3"/>
  <c r="J56" i="3"/>
  <c r="AK26" i="1"/>
  <c r="AG54" i="1"/>
  <c r="AN54" i="1" s="1"/>
  <c r="J36" i="4"/>
  <c r="J56" i="2"/>
  <c r="J27" i="2"/>
  <c r="AT51" i="1" l="1"/>
  <c r="AG52" i="1"/>
  <c r="J36" i="2"/>
  <c r="AG53" i="1"/>
  <c r="AN53" i="1" s="1"/>
  <c r="J36" i="3"/>
  <c r="AN52" i="1" l="1"/>
  <c r="AG51" i="1"/>
  <c r="AN51" i="1" l="1"/>
  <c r="AK23" i="1"/>
  <c r="AK32" i="1" s="1"/>
</calcChain>
</file>

<file path=xl/sharedStrings.xml><?xml version="1.0" encoding="utf-8"?>
<sst xmlns="http://schemas.openxmlformats.org/spreadsheetml/2006/main" count="8279" uniqueCount="1254">
  <si>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</si>
  <si>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</si>
  <si>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</si>
  <si>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</si>
  <si>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</si>
  <si>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</si>
  <si>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</si>
  <si>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{1ab7470d-157f-474c-9968-62307cd36483}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</si>
  <si>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</si>
  <si>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</si>
  <si>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</si>
  <si>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</si>
  <si>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</si>
  <si>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</si>
  <si>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</si>
  <si>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</si>
  <si>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427-18</t>
  </si>
  <si>
    <t>Stavba:</t>
  </si>
  <si>
    <t>Jivina-chodník podél sil. II/117</t>
  </si>
  <si>
    <t>KSO:</t>
  </si>
  <si>
    <t>CC-CZ:</t>
  </si>
  <si>
    <t>Místo:</t>
  </si>
  <si>
    <t xml:space="preserve">obec Jivina </t>
  </si>
  <si>
    <t>Datum:</t>
  </si>
  <si>
    <t>15. 10. 2018</t>
  </si>
  <si>
    <t>Zadavatel:</t>
  </si>
  <si>
    <t>IČ:</t>
  </si>
  <si>
    <t>obec Jivina ,Jivina 76 Komárov</t>
  </si>
  <si>
    <t>DIČ:</t>
  </si>
  <si>
    <t>Uchazeč:</t>
  </si>
  <si>
    <t xml:space="preserve"> </t>
  </si>
  <si>
    <t>Projektant:</t>
  </si>
  <si>
    <t>J.Mška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</si>
  <si>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</si>
  <si>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</si>
  <si>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</si>
  <si>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</si>
  <si>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</si>
  <si>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</si>
  <si>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</si>
  <si>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</si>
  <si>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</si>
  <si>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</si>
  <si>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</si>
  <si>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</si>
  <si>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</si>
  <si>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</si>
  <si>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</si>
  <si>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</si>
  <si>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</si>
  <si>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</si>
  <si>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</si>
  <si>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</si>
  <si>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</si>
  <si>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</si>
  <si>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</si>
  <si>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</si>
  <si>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</si>
  <si>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</si>
  <si>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</si>
  <si>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</si>
  <si>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</si>
  <si>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</si>
  <si>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</si>
  <si>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</si>
  <si>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</si>
  <si>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</si>
  <si>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</si>
  <si>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</si>
  <si>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</si>
  <si>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</si>
  <si>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</si>
  <si>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</si>
  <si>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</si>
  <si>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</si>
  <si>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</si>
  <si>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101 Komunikace</t>
  </si>
  <si>
    <t>ING</t>
  </si>
  <si>
    <t>{855e32f2-7856-4da4-9cc6-c5265bc9fb07}</t>
  </si>
  <si>
    <t>822 24</t>
  </si>
  <si>
    <t>2</t>
  </si>
  <si>
    <t>SO 301 Kanalizace deštová</t>
  </si>
  <si>
    <t>{fac869cc-d2e0-4f5a-8ed1-4bc37b44ccec}</t>
  </si>
  <si>
    <t>827 21 1</t>
  </si>
  <si>
    <t>VON</t>
  </si>
  <si>
    <t>Vedlejší a ostatní náklady stavby</t>
  </si>
  <si>
    <t>{0c563496-43d5-4934-8bae-f2836491e19c}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</si>
  <si>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</si>
  <si>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</si>
  <si>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</si>
  <si>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</si>
  <si>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</si>
  <si>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</si>
  <si>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</si>
  <si>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SO 101 Komunikace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</si>
  <si>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</si>
  <si>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</si>
  <si>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</si>
  <si>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</si>
  <si>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</si>
  <si>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</si>
  <si>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</si>
  <si>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</si>
  <si>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</si>
  <si>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</si>
  <si>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</si>
  <si>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</si>
  <si>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práce+přesun hmot</t>
  </si>
  <si>
    <t xml:space="preserve">    998 - Přesun hmot</t>
  </si>
  <si>
    <t>M - Práce a dodávky M</t>
  </si>
  <si>
    <t xml:space="preserve">    46-M - Zemní práce při extr.mont.pracích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</si>
  <si>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</si>
  <si>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</si>
  <si>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</si>
  <si>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</si>
  <si>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</si>
  <si>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</si>
  <si>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</si>
  <si>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</si>
  <si>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</si>
  <si>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</si>
  <si>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</si>
  <si>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</si>
  <si>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</si>
  <si>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</si>
  <si>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</si>
  <si>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</si>
  <si>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</si>
  <si>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</si>
  <si>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</si>
  <si>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</si>
  <si>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</si>
  <si>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</si>
  <si>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2018 01</t>
  </si>
  <si>
    <t>4</t>
  </si>
  <si>
    <t>1476061667</t>
  </si>
  <si>
    <t>PP</t>
  </si>
  <si>
    <t>Odstranění křovin a stromů s odstraněním kořenů  průměru kmene do 100 mm do sklonu terénu 1 : 5, při celkové ploše do 1 000 m2</t>
  </si>
  <si>
    <t>VV</t>
  </si>
  <si>
    <t>15 "prořezání větví sousedních stromů - pro manipulaci stavební techniky"</t>
  </si>
  <si>
    <t>107</t>
  </si>
  <si>
    <t>Součet</t>
  </si>
  <si>
    <t>11120140R</t>
  </si>
  <si>
    <t>Likvidace  křovin a stromů průměru kmene do 100 mm způsobem -štěpkováním vč.odvozu štěpky do 1km</t>
  </si>
  <si>
    <t>-581753621</t>
  </si>
  <si>
    <t>122</t>
  </si>
  <si>
    <t>3</t>
  </si>
  <si>
    <t>111301111</t>
  </si>
  <si>
    <t>Sejmutí drnu tl do 100 mm s přemístěním do 50 m nebo naložením na dopravní prostředek</t>
  </si>
  <si>
    <t>1299157811</t>
  </si>
  <si>
    <t>Sejmutí drnu tl. do 100 mm, v jakékoliv ploše</t>
  </si>
  <si>
    <t>506.8*0.1*0.5 "dle tabulky"</t>
  </si>
  <si>
    <t>25.34</t>
  </si>
  <si>
    <t>11210112R</t>
  </si>
  <si>
    <t>Odstranění stromů listnatých  průměru kmene do 300 mm vč.pařezů  +.odvoz do 1km  +štěpkování větví vč.odvozu štěpky</t>
  </si>
  <si>
    <t>kus</t>
  </si>
  <si>
    <t>-1539700538</t>
  </si>
  <si>
    <t>5</t>
  </si>
  <si>
    <t>113107182</t>
  </si>
  <si>
    <t>Odstranění podkladu živičného tl 100 mm strojně pl přes 50 do 200 m2</t>
  </si>
  <si>
    <t>-2108329006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</si>
  <si>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</si>
  <si>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10+0.5+1+0.5+74+17.5</t>
  </si>
  <si>
    <t>6</t>
  </si>
  <si>
    <t>113107337</t>
  </si>
  <si>
    <t>Odstranění podkladu z betonu vyztuženého sítěmi tl 300 mm strojně pl do 50 m2</t>
  </si>
  <si>
    <t>-1875987985</t>
  </si>
  <si>
    <t>Odstranění podkladů nebo krytů strojně plochy jednotlivě do 50 m2 s přemístěním hmot na skládku na vzdálenost do 3 m nebo s naložením na dopravní prostředek z betonu vyztuženého sítěmi, o tl. vrstvy přes 150 do 300 mm</t>
  </si>
  <si>
    <t>5*2.5 " čekárna"</t>
  </si>
  <si>
    <t>7</t>
  </si>
  <si>
    <t>113154113</t>
  </si>
  <si>
    <t>Frézování živičného krytu tl 50 mm pruh š 0,5 m pl do 500 m2 bez překážek v trase</t>
  </si>
  <si>
    <t>-1755419514</t>
  </si>
  <si>
    <t>Frézování živičného podkladu nebo krytu  s naložením na dopravní prostředek plochy do 500 m2 bez překážek v trase pruhu šířky do 0,5 m, tloušťky vrstvy 50 mm</t>
  </si>
  <si>
    <t>305 "dle proj"</t>
  </si>
  <si>
    <t>8</t>
  </si>
  <si>
    <t>121101101</t>
  </si>
  <si>
    <t>Sejmutí ornice s přemístěním na vzdálenost do 50 m</t>
  </si>
  <si>
    <t>m3</t>
  </si>
  <si>
    <t>-1746373879</t>
  </si>
  <si>
    <t>Sejmutí ornice nebo lesní půdy  s vodorovným přemístěním na hromady v místě upotřebení nebo na dočasné či trvalé skládky se složením, na vzdálenost do 50 m</t>
  </si>
  <si>
    <t>9</t>
  </si>
  <si>
    <t>122202202</t>
  </si>
  <si>
    <t>Odkopávky a prokopávky nezapažené pro silnice objemu do 1000 m3 v hornině tř. 3</t>
  </si>
  <si>
    <t>-1770311263</t>
  </si>
  <si>
    <t>Odkopávky a prokopávky nezapažené pro silnice  s přemístěním výkopku v příčných profilech na vzdálenost do 15 m nebo s naložením na dopravní prostředek v hornině tř. 3 přes 100 do 1 000 m3</t>
  </si>
  <si>
    <t xml:space="preserve">229.8*0.6 " dle tabulky zem.prací" </t>
  </si>
  <si>
    <t>28.25*0.25 " dlažba"</t>
  </si>
  <si>
    <t>144.54</t>
  </si>
  <si>
    <t>10</t>
  </si>
  <si>
    <t>122302202</t>
  </si>
  <si>
    <t>Odkopávky a prokopávky nezapažené pro silnice objemu do 1000 m3 v hornině tř. 4</t>
  </si>
  <si>
    <t>1087638290</t>
  </si>
  <si>
    <t>Odkopávky a prokopávky nezapažené pro silnice  s přemístěním výkopku v příčných profilech na vzdálenost do 15 m nebo s naložením na dopravní prostředek v hornině tř. 4 přes 100 do 1 000 m3</t>
  </si>
  <si>
    <t>229.8*0.3</t>
  </si>
  <si>
    <t>36.53 "podkl.vrstvy"</t>
  </si>
  <si>
    <t>11</t>
  </si>
  <si>
    <t>122451202</t>
  </si>
  <si>
    <t>Odkopávky a prokopávky nezapažené provedené v hornině tř. 5 skalní frézou přes 100 do 1 000 m3</t>
  </si>
  <si>
    <t>1954916271</t>
  </si>
  <si>
    <t>Odkopávky a prokopávky nezapažené provedené skalní frézou  s přehozením výkopku na vzdálenost do 3 m nebo s naložením na dopravní prostředek v hornině tř. 5 přes 100 do 1 000 m3</t>
  </si>
  <si>
    <t>229.8*0.05</t>
  </si>
  <si>
    <t>12</t>
  </si>
  <si>
    <t>122551202</t>
  </si>
  <si>
    <t>Odkopávky a prokopávky nezapažené provedené v hornině tř. 6 skalní frézou přes 100 do 1 000 m3</t>
  </si>
  <si>
    <t>-245075629</t>
  </si>
  <si>
    <t>Odkopávky a prokopávky nezapažené provedené skalní frézou  s přehozením výkopku na vzdálenost do 3 m nebo s naložením na dopravní prostředek v hornině tř. 6 přes 100 do 1 000 m3</t>
  </si>
  <si>
    <t>13</t>
  </si>
  <si>
    <t>12000110R</t>
  </si>
  <si>
    <t>Příplatek za ztížení vykopávky v blízkosti podzemního vedení  vč.zajištění inžen.sítí</t>
  </si>
  <si>
    <t>-329912513</t>
  </si>
  <si>
    <t>15 "5%"</t>
  </si>
  <si>
    <t>14</t>
  </si>
  <si>
    <t>131301101</t>
  </si>
  <si>
    <t>Hloubení jam nezapažených v hornině tř. 4 objemu do 100 m3  HV</t>
  </si>
  <si>
    <t>-1273480854</t>
  </si>
  <si>
    <t>Hloubení nezapažených jam a zářezů s urovnáním dna do předepsaného profilu a spádu v hornině tř. 4 do 100 m3</t>
  </si>
  <si>
    <t>(1.2*1.6+2.85*3.25)*0.5*1.65 "HV"</t>
  </si>
  <si>
    <t>9.23*0.6</t>
  </si>
  <si>
    <t>5.54</t>
  </si>
  <si>
    <t>138401101</t>
  </si>
  <si>
    <t>Dolamování hloubených vykopávek jam ve vrstvě tl do 1000 mm v hornině tř. 5</t>
  </si>
  <si>
    <t>-1049530386</t>
  </si>
  <si>
    <t>Dolamování zapažených nebo nezapažených hloubených vykopávek v horninách tř. 5 až 7 s použitím pneum s příp. nutným přemístěním výkopku ve výkopišti, bez naložení jam nebo zářezů, ve vrstvě tl. do 1 000 mm v hornině tř. 5</t>
  </si>
  <si>
    <t>9.23*0.4</t>
  </si>
  <si>
    <t>3.7</t>
  </si>
  <si>
    <t>16</t>
  </si>
  <si>
    <t>132301101</t>
  </si>
  <si>
    <t>Hloubení rýh š do 600 mm v hornině tř. 4 objemu do 100 m3</t>
  </si>
  <si>
    <t>1455917384</t>
  </si>
  <si>
    <t>Hloubení zapažených i nezapažených rýh šířky do 600 mm  s urovnáním dna do předepsaného profilu a spádu v hornině tř. 4 do 100 m3</t>
  </si>
  <si>
    <t>75.96 "dle tabulky"</t>
  </si>
  <si>
    <t xml:space="preserve">0.6*1.15*0.8*3 "patky pod čekárnu" </t>
  </si>
  <si>
    <t>77.62</t>
  </si>
  <si>
    <t>17</t>
  </si>
  <si>
    <t>132201101</t>
  </si>
  <si>
    <t>Hloubení rýh š do 600 mm v hornině tř. 3 objemu do 100 m3  HV</t>
  </si>
  <si>
    <t>-140235113</t>
  </si>
  <si>
    <t>Hloubení zapažených i nezapažených rýh šířky do 600 mm s urovnáním dna do předepsaného profilu a spádu v hornině tř. 3 do 100 m3</t>
  </si>
  <si>
    <t>0.35*71.8 "palisady"</t>
  </si>
  <si>
    <t>18</t>
  </si>
  <si>
    <t>162201102</t>
  </si>
  <si>
    <t>Vodorovné přemístění do 50 m výkopku/sypaniny z horniny tř. 1 až 4 ornice</t>
  </si>
  <si>
    <t>1619412924</t>
  </si>
  <si>
    <t>Vodorovné přemístění výkopku nebo sypaniny po suchu  na obvyklém dopravním prostředku, bez naložení výkopku, avšak se složením bez rozhrnutí z horniny tř. 1 až 4 na vzdálenost přes 20 do 50 m</t>
  </si>
  <si>
    <t>19</t>
  </si>
  <si>
    <t>162701105</t>
  </si>
  <si>
    <t>Vodorovné přemístění do 10000 m výkopku/sypaniny z horniny tř. 1 až 4</t>
  </si>
  <si>
    <t>1327182916</t>
  </si>
  <si>
    <t>Vodorovné přemístění výkopku nebo sypaniny po suchu  na obvyklém dopravním prostředku, bez naložení výkopku, avšak se složením bez rozhrnutí z horniny tř. 1 až 4 na vzdálenost přes 9 000 do 10 000 m</t>
  </si>
  <si>
    <t>25.34 "drny"</t>
  </si>
  <si>
    <t>Mezisoučet</t>
  </si>
  <si>
    <t>144.54+105.47+9.23+25.13+77.62 "zemina+podkl.vr."</t>
  </si>
  <si>
    <t>-(6.3++25.55) "zasyp+dosyp"</t>
  </si>
  <si>
    <t>20</t>
  </si>
  <si>
    <t>162701155</t>
  </si>
  <si>
    <t>Vodorovné přemístění do 10000 m výkopku/sypaniny z horniny tř. 5 až 7</t>
  </si>
  <si>
    <t>-172429302</t>
  </si>
  <si>
    <t>Vodorovné přemístění výkopku nebo sypaniny po suchu  na obvyklém dopravním prostředku, bez naložení výkopku, avšak se složením bez rozhrnutí z horniny tř. 5 až 7 na vzdálenost přes 9 000 do 10 000 m</t>
  </si>
  <si>
    <t>229.8*0.1</t>
  </si>
  <si>
    <t>167101101</t>
  </si>
  <si>
    <t>Nakládání výkopku z hornin tř. 1 až 4 do 100 m3 ornice zpet</t>
  </si>
  <si>
    <t>-565061356</t>
  </si>
  <si>
    <t>Nakládání, skládání a překládání neulehlého výkopku nebo sypaniny  nakládání, množství do 100 m3, z hornin tř. 1 až 4</t>
  </si>
  <si>
    <t>22</t>
  </si>
  <si>
    <t>1671011R</t>
  </si>
  <si>
    <t xml:space="preserve">Nakládání +dodávka+přemístění ornice </t>
  </si>
  <si>
    <t>-1824093704</t>
  </si>
  <si>
    <t>Nakládání +dodávka+přemístění ornice</t>
  </si>
  <si>
    <t>((233+78)*0.1-25.34)*1.01</t>
  </si>
  <si>
    <t>5.82</t>
  </si>
  <si>
    <t>23</t>
  </si>
  <si>
    <t>171201211</t>
  </si>
  <si>
    <t>Poplatek za uložení stavebního odpadu - zeminy a kameniva na skládce</t>
  </si>
  <si>
    <t>t</t>
  </si>
  <si>
    <t>264985856</t>
  </si>
  <si>
    <t>Poplatek za uložení stavebního odpadu na skládce (skládkovné) zeminy a kameniva zatříděného do Katalogu odpadů pod kódem 170 504</t>
  </si>
  <si>
    <t>(355.48+22.98)*1.8</t>
  </si>
  <si>
    <t>681.23</t>
  </si>
  <si>
    <t>24</t>
  </si>
  <si>
    <t>17410110.</t>
  </si>
  <si>
    <t>Zásyp-dosyp  jam, šachet rýh nebo kolem objektů sypaninou se zhutněním</t>
  </si>
  <si>
    <t>-1994772635</t>
  </si>
  <si>
    <t>Zásyp sypaninou z jakékoliv horniny  s uložením výkopku ve vrstvách se zhutněním jam, šachet, rýh nebo kolem objektů v těchto vykopávkách</t>
  </si>
  <si>
    <t>95.39 "dle tabulky"</t>
  </si>
  <si>
    <t>Mezisoučet sterk</t>
  </si>
  <si>
    <t>25.55 "dle tabulky"</t>
  </si>
  <si>
    <t>Mezisoučet zemina</t>
  </si>
  <si>
    <t>25</t>
  </si>
  <si>
    <t>M</t>
  </si>
  <si>
    <t>58344172R</t>
  </si>
  <si>
    <t xml:space="preserve">štěrkodrť frakce 0-63 </t>
  </si>
  <si>
    <t>-1560297489</t>
  </si>
  <si>
    <t>štěrkodrť frakce 0-63</t>
  </si>
  <si>
    <t>95.39*1.89*1.01</t>
  </si>
  <si>
    <t>26</t>
  </si>
  <si>
    <t>174101101</t>
  </si>
  <si>
    <t>Zásyp jam, šachet rýh nebo kolem objektů sypaninou se zhutněním</t>
  </si>
  <si>
    <t>650505953</t>
  </si>
  <si>
    <t>9.23</t>
  </si>
  <si>
    <t>-1.15*1.55*1.65 "HV vč.lože+deska"</t>
  </si>
  <si>
    <t>6.3</t>
  </si>
  <si>
    <t>27</t>
  </si>
  <si>
    <t>181301101</t>
  </si>
  <si>
    <t>Rozprostření ornice tl vrstvy do 100 mm pl do 500 m2 v rovině nebo ve svahu do 1:5</t>
  </si>
  <si>
    <t>-438205549</t>
  </si>
  <si>
    <t>Rozprostření a urovnání ornice v rovině nebo ve svahu sklonu do 1:5 při souvislé ploše do 500 m2, tl. vrstvy do 100 mm</t>
  </si>
  <si>
    <t>24+103+59+10+26+11</t>
  </si>
  <si>
    <t>28</t>
  </si>
  <si>
    <t>181411131</t>
  </si>
  <si>
    <t>Založení parkového trávníku výsevem plochy do 1000 m2 v rovině a ve svahu do 1:5</t>
  </si>
  <si>
    <t>2127323749</t>
  </si>
  <si>
    <t>Založení trávníku na půdě předem připravené plochy do 1000 m2 výsevem včetně utažení parkového v rovině nebo na svahu do 1:5</t>
  </si>
  <si>
    <t>233</t>
  </si>
  <si>
    <t>29</t>
  </si>
  <si>
    <t>18141116R</t>
  </si>
  <si>
    <t>Položení a dodáv. protieroz. folie ve svahu plošná hmotnost 400g/m2  vč.ukotvení +doprava</t>
  </si>
  <si>
    <t>-1280843827</t>
  </si>
  <si>
    <t xml:space="preserve">protierozní kokosová sít balení 2,0/50m hnotnost 400g./m2 zaručená zžvotnost 7-9let vč. kotvení -ocel.skoby </t>
  </si>
  <si>
    <t>100*1.15</t>
  </si>
  <si>
    <t>30</t>
  </si>
  <si>
    <t>183405211</t>
  </si>
  <si>
    <t>Výsev trávníku hydroosevem na ornici</t>
  </si>
  <si>
    <t>1876635965</t>
  </si>
  <si>
    <t>Výsev trávníku hydroosevem  na ornici</t>
  </si>
  <si>
    <t>78</t>
  </si>
  <si>
    <t>31</t>
  </si>
  <si>
    <t>00572470</t>
  </si>
  <si>
    <t>osivo směs travní univerzál</t>
  </si>
  <si>
    <t>kg</t>
  </si>
  <si>
    <t>-801564843</t>
  </si>
  <si>
    <t>(233+78)*0.025*1.03</t>
  </si>
  <si>
    <t>8.01</t>
  </si>
  <si>
    <t>32</t>
  </si>
  <si>
    <t>181951102</t>
  </si>
  <si>
    <t>Úprava pláně v hornině tř. 1 až 4 se zhutněním</t>
  </si>
  <si>
    <t>-1189252267</t>
  </si>
  <si>
    <t>Úprava pláně vyrovnáním výškových rozdílů  v hornině tř. 1 až 4 se zhutněním</t>
  </si>
  <si>
    <t>559+128+13+167.5</t>
  </si>
  <si>
    <t>33</t>
  </si>
  <si>
    <t>182301121</t>
  </si>
  <si>
    <t>Rozprostření ornice pl do 500 m2 ve svahu přes 1:5 tl vrstvy do 100 mm</t>
  </si>
  <si>
    <t>-431775002</t>
  </si>
  <si>
    <t>Rozprostření a urovnání ornice ve svahu sklonu přes 1:5 při souvislé ploše do 500 m2, tl. vrstvy do 100 mm</t>
  </si>
  <si>
    <t>34</t>
  </si>
  <si>
    <t>184818231</t>
  </si>
  <si>
    <t>Ochrana kmene průměru do 300 mm bedněním výšky do 2 m</t>
  </si>
  <si>
    <t>-592288969</t>
  </si>
  <si>
    <t>Ochrana kmene bedněním před poškozením stavebním provozem zřízení včetně odstranění výšky bednění do 2 m průměru kmene do 300 mm</t>
  </si>
  <si>
    <t>35</t>
  </si>
  <si>
    <t>185804312</t>
  </si>
  <si>
    <t>Zalití rostlin vodou plocha přes 20 m2 vč.dodávky</t>
  </si>
  <si>
    <t>248443344</t>
  </si>
  <si>
    <t>Zalití rostlin vodou plochy záhonů jednotlivě přes 20 m2</t>
  </si>
  <si>
    <t xml:space="preserve"> ( 233+78)*0.015</t>
  </si>
  <si>
    <t>4.67</t>
  </si>
  <si>
    <t>Zakládání</t>
  </si>
  <si>
    <t>36</t>
  </si>
  <si>
    <t>271572211</t>
  </si>
  <si>
    <t>Podsyp pod základové konstrukce se zhutněním z netříděného štěrkopísku</t>
  </si>
  <si>
    <t>-1160247124</t>
  </si>
  <si>
    <t>Podsyp pod základové konstrukce se zhutněním a urovnáním povrchu ze štěrkopísku netříděného</t>
  </si>
  <si>
    <t xml:space="preserve">0.6*1.15*0.1*3 "patky cekarna" </t>
  </si>
  <si>
    <t>0.21</t>
  </si>
  <si>
    <t>37</t>
  </si>
  <si>
    <t>275313711</t>
  </si>
  <si>
    <t>Základové patky z betonu tř. C 20/25</t>
  </si>
  <si>
    <t>387920140</t>
  </si>
  <si>
    <t>Základy z betonu prostého patky a bloky z betonu kamenem neprokládaného tř. C 20/25</t>
  </si>
  <si>
    <t>0.6*1.15*0.6*3*1.035 " patky cekarna"</t>
  </si>
  <si>
    <t>1.3</t>
  </si>
  <si>
    <t>Svislé a kompletní konstrukce</t>
  </si>
  <si>
    <t>38</t>
  </si>
  <si>
    <t>339921132</t>
  </si>
  <si>
    <t xml:space="preserve">Osazování betonových palisád do betonového základu v řadě výšky prvku přes 0,5 do 1 m CT- C30 F5 s přísadou zpomalovače tuhnutí </t>
  </si>
  <si>
    <t>m</t>
  </si>
  <si>
    <t>-546650889</t>
  </si>
  <si>
    <t xml:space="preserve">Osazování palisád  betonových v řadě se zabetonováním výšky palisády přes 500 do 1000 mm CT- C30 F5 s přísadou zpomalovače tuhnutí </t>
  </si>
  <si>
    <t>39</t>
  </si>
  <si>
    <t>5922842R</t>
  </si>
  <si>
    <t>palisáda tyčová hranatá betonová přírodní 18x12x80 cm</t>
  </si>
  <si>
    <t>-1990215041</t>
  </si>
  <si>
    <t>83*1.02</t>
  </si>
  <si>
    <t>85</t>
  </si>
  <si>
    <t>40</t>
  </si>
  <si>
    <t>339921133</t>
  </si>
  <si>
    <t xml:space="preserve">Osazování betonových palisád do betonového základu v řadě výšky prvku přes 1 do 1,5 m  CT- C30 F5 s přísadou zpomalovače tuhnutí </t>
  </si>
  <si>
    <t>1906610967</t>
  </si>
  <si>
    <t xml:space="preserve">Osazování palisád betonových v řadě se zabetonováním výšky palisády přes 1000 do 1500 mm CT- C30 F5 s přísadou zpomalovače tuhnutí </t>
  </si>
  <si>
    <t>25.2+31.7</t>
  </si>
  <si>
    <t>41</t>
  </si>
  <si>
    <t>5922843R</t>
  </si>
  <si>
    <t>palisáda tyčová hranatá betonová přírodní 18x12x120 cm</t>
  </si>
  <si>
    <t>2128133371</t>
  </si>
  <si>
    <t>(140+176)*1.02</t>
  </si>
  <si>
    <t>322</t>
  </si>
  <si>
    <t>Vodorovné konstrukce</t>
  </si>
  <si>
    <t>42</t>
  </si>
  <si>
    <t>451311111</t>
  </si>
  <si>
    <t>Podklad pod dlažbu z betonu prostého tl do 100 mm</t>
  </si>
  <si>
    <t>-669775608</t>
  </si>
  <si>
    <t>Podklad pod dlažbu z betonu prostého  tl. do 100 mm</t>
  </si>
  <si>
    <t>3.5+5.5*4.5 " dle proj."</t>
  </si>
  <si>
    <t>43</t>
  </si>
  <si>
    <t>451572111</t>
  </si>
  <si>
    <t>Lože pod potrubí otevřený výkop z kameniva drobného těženého  UV+HV</t>
  </si>
  <si>
    <t>-1783412915</t>
  </si>
  <si>
    <t>Lože pod potrubí, stoky a drobné objekty v otevřeném výkopu z kameniva drobného těženého 0 až 4 mm</t>
  </si>
  <si>
    <t xml:space="preserve">0.8*0.8*0.1*5 "UV" </t>
  </si>
  <si>
    <t xml:space="preserve">1.2*1.6*0.1 " HV" </t>
  </si>
  <si>
    <t>0.51</t>
  </si>
  <si>
    <t>44</t>
  </si>
  <si>
    <t>452112111</t>
  </si>
  <si>
    <t>Osazení betonových prstenců nebo rámů v do 100 mm</t>
  </si>
  <si>
    <t>100395269</t>
  </si>
  <si>
    <t>Osazení betonových dílců prstenců nebo rámů pod poklopy a mříže, výšky do 100 mm</t>
  </si>
  <si>
    <t>3+2"dle tabulky"</t>
  </si>
  <si>
    <t>45</t>
  </si>
  <si>
    <t>592238640</t>
  </si>
  <si>
    <t>prstenec betonový pro uliční vpusť vyrovnávací TBV-Q 390/60/10a, 39x6x5 cm</t>
  </si>
  <si>
    <t>-1917308797</t>
  </si>
  <si>
    <t>prstenec betonový pro uliční vpusť vyrovnávací 39 x 6 x 13 cm</t>
  </si>
  <si>
    <t>2.02</t>
  </si>
  <si>
    <t>46</t>
  </si>
  <si>
    <t>59223865R</t>
  </si>
  <si>
    <t xml:space="preserve">prstenec betonový pro uliční vpusť vyrovnávací TBV-Q  10b, </t>
  </si>
  <si>
    <t>-1680549977</t>
  </si>
  <si>
    <t>3.03</t>
  </si>
  <si>
    <t>47</t>
  </si>
  <si>
    <t>452311131</t>
  </si>
  <si>
    <t>Podkladní desky z betonu prostého tř. C 12/15 otevřený výkop</t>
  </si>
  <si>
    <t>1240590587</t>
  </si>
  <si>
    <t>Podkladní a zajišťovací konstrukce z betonu prostého v otevřeném výkopu desky pod potrubí, stoky a drobné objekty z betonu tř. C 12/15</t>
  </si>
  <si>
    <t>0.8*0.8*0.1*5 "uv"</t>
  </si>
  <si>
    <t xml:space="preserve">1.2*1.6*0.15 " HV" </t>
  </si>
  <si>
    <t>0.61</t>
  </si>
  <si>
    <t>48</t>
  </si>
  <si>
    <t>452351101</t>
  </si>
  <si>
    <t>Bednění podkladních desek nebo bloků nebo sedlového lože otevřený výkop</t>
  </si>
  <si>
    <t>1559715824</t>
  </si>
  <si>
    <t>Bednění podkladních a zajišťovacích konstrukcí v otevřeném výkopu desek nebo sedlových loží pod potrubí, stoky a drobné objekty</t>
  </si>
  <si>
    <t xml:space="preserve">0.8*4*0.1*5 "UV" </t>
  </si>
  <si>
    <t>(1.2+1.6)*2*0.15 "HV"</t>
  </si>
  <si>
    <t>2.44</t>
  </si>
  <si>
    <t>49</t>
  </si>
  <si>
    <t>46551312R</t>
  </si>
  <si>
    <t>Dlažba z lomového kamene do beton.lože s vyspárováním do  tl 200 mm</t>
  </si>
  <si>
    <t>637529611</t>
  </si>
  <si>
    <t>Komunikace pozemní</t>
  </si>
  <si>
    <t>50</t>
  </si>
  <si>
    <t>5648111R</t>
  </si>
  <si>
    <t>Podklad z kameniva drceneho   tl 50 mm  fr.8-16mm</t>
  </si>
  <si>
    <t>-697637093</t>
  </si>
  <si>
    <t>571-12</t>
  </si>
  <si>
    <t>Mezisoučet -chodník</t>
  </si>
  <si>
    <t>Mezisoučet  sjezd</t>
  </si>
  <si>
    <t>51</t>
  </si>
  <si>
    <t>564831111</t>
  </si>
  <si>
    <t>Podklad ze štěrkodrtě ŠD tl 100 mm</t>
  </si>
  <si>
    <t>-1387667090</t>
  </si>
  <si>
    <t>Podklad ze štěrkodrti ŠD  s rozprostřením a zhutněním, po zhutnění tl. 100 mm</t>
  </si>
  <si>
    <t>559</t>
  </si>
  <si>
    <t>52</t>
  </si>
  <si>
    <t>564861111</t>
  </si>
  <si>
    <t>Podklad ze štěrkodrtě ŠD tl 200 mm</t>
  </si>
  <si>
    <t>-1655450038</t>
  </si>
  <si>
    <t>Podklad ze štěrkodrti ŠD  s rozprostřením a zhutněním, po zhutnění tl. 200 mm</t>
  </si>
  <si>
    <t>12 "sjezd"</t>
  </si>
  <si>
    <t>128 "rozs. ryhy-zastavka"</t>
  </si>
  <si>
    <t>8+1+2.5+13+4.5+1+124+2.5+2+8+1 "nova konstr.ryhy"</t>
  </si>
  <si>
    <t>53</t>
  </si>
  <si>
    <t>564871116</t>
  </si>
  <si>
    <t>Podklad -sanace ze štěrkodrtě ŠD tl. 300 mm</t>
  </si>
  <si>
    <t>1293940747</t>
  </si>
  <si>
    <t>Podklad ze štěrkodrti ŠD  s rozprostřením a zhutněním, po zhutnění tl. 300 mm</t>
  </si>
  <si>
    <t>128 "dle proj."</t>
  </si>
  <si>
    <t>54</t>
  </si>
  <si>
    <t>565155111</t>
  </si>
  <si>
    <t>Asfaltový beton vrstva podkladní ACP 16 (obalované kamenivo OKS) tl 70 mm š do 3 m</t>
  </si>
  <si>
    <t>-53206875</t>
  </si>
  <si>
    <t>Asfaltový beton vrstva podkladní ACP 16 (obalované kamenivo střednězrnné - OKS)  s rozprostřením a zhutněním v pruhu šířky do 3 m, po zhutnění tl. 70 mm</t>
  </si>
  <si>
    <t>128</t>
  </si>
  <si>
    <t>Mezisoučet  rozs.ryhy-zastavka</t>
  </si>
  <si>
    <t>167.5</t>
  </si>
  <si>
    <t>Mezisoučet nova konstr.ryhy</t>
  </si>
  <si>
    <t>55</t>
  </si>
  <si>
    <t>567122112</t>
  </si>
  <si>
    <t>Podklad ze směsi stmelené cementem SC C 8/10 (KSC I) tl 130 mm</t>
  </si>
  <si>
    <t>77669922</t>
  </si>
  <si>
    <t>Podklad ze směsi stmelené cementem SC bez dilatačních spár, s rozprostřením a zhutněním SC C 8/10 (KSC I), po zhutnění tl. 130 mm</t>
  </si>
  <si>
    <t>Mezisoučet  rozs.ryhy  -zastavka</t>
  </si>
  <si>
    <t>56</t>
  </si>
  <si>
    <t>567134111</t>
  </si>
  <si>
    <t>Podklad ze směsi stmelené cementem SC C 20/25 (PB I) tl 200 mm</t>
  </si>
  <si>
    <t>1351801591</t>
  </si>
  <si>
    <t>Podklad ze směsi stmelené cementem SC bez dilatačních spár, s rozprostřením a zhutněním SC C 20/25 (PB I), po zhutnění tl. 200 mm</t>
  </si>
  <si>
    <t>57</t>
  </si>
  <si>
    <t>569831111</t>
  </si>
  <si>
    <t>Zpevnění krajnic štěrkodrtí tl 100 mm</t>
  </si>
  <si>
    <t>-855216204</t>
  </si>
  <si>
    <t>Zpevnění krajnic nebo komunikací pro pěší  s rozprostřením a zhutněním, po zhutnění štěrkodrtí tl. 100 mm</t>
  </si>
  <si>
    <t>12 "dle proj."</t>
  </si>
  <si>
    <t>58</t>
  </si>
  <si>
    <t>573191111</t>
  </si>
  <si>
    <t>Postřik infiltrační kationaktivní emulzí v množství do 0.7 kg/m2</t>
  </si>
  <si>
    <t>-1772504105</t>
  </si>
  <si>
    <t>Postřik infiltrační kationaktivní emulzí v množství 0.70 kg/m2</t>
  </si>
  <si>
    <t>Mezisoučet  rozs.ryhy -zastavka</t>
  </si>
  <si>
    <t>59</t>
  </si>
  <si>
    <t>57323110R</t>
  </si>
  <si>
    <t>Postřik živičný spojovací ze silniční emulze v množství 0,20 kg/m2</t>
  </si>
  <si>
    <t>-691891877</t>
  </si>
  <si>
    <t>Postřik spojovací PS bez posypu kamenivem ze silniční emulze, v množství 0,20 kg/m2</t>
  </si>
  <si>
    <t>60</t>
  </si>
  <si>
    <t>573231106</t>
  </si>
  <si>
    <t>Postřik živičný spojovací ze silniční emulze v množství 0,30 kg/m2</t>
  </si>
  <si>
    <t>337824469</t>
  </si>
  <si>
    <t>Postřik spojovací PS bez posypu kamenivem ze silniční emulze, v množství 0,30 kg/m2</t>
  </si>
  <si>
    <t>61</t>
  </si>
  <si>
    <t>573231107</t>
  </si>
  <si>
    <t>Postřik živičný spojovací ze silniční emulze v množství 0,40 kg/m2</t>
  </si>
  <si>
    <t>-427811455</t>
  </si>
  <si>
    <t>Postřik spojovací PS bez posypu kamenivem ze silniční emulze, v množství 0,40 kg/m2</t>
  </si>
  <si>
    <t>62</t>
  </si>
  <si>
    <t>577144111</t>
  </si>
  <si>
    <t>Asfaltový beton vrstva obrusná ACO 11 (ABS) tř. I tl 50 mm š do 3 m z nemodifikovaného asfaltu</t>
  </si>
  <si>
    <t>1860265528</t>
  </si>
  <si>
    <t>Asfaltový beton vrstva obrusná ACO 11 (ABS)  s rozprostřením a se zhutněním z nemodifikovaného asfaltu v pruhu šířky do 3 m tř. I, po zhutnění tl. 50 mm</t>
  </si>
  <si>
    <t>6+4.5+4+108+5.5+16+9+24+10.5+1.5</t>
  </si>
  <si>
    <t>Mezisoučet povrch.uprava krytu</t>
  </si>
  <si>
    <t>63</t>
  </si>
  <si>
    <t>596211113</t>
  </si>
  <si>
    <t>Kladení zámkové dlažby komunikací pro pěší tl 60 mm skupiny A pl přes 300 m2</t>
  </si>
  <si>
    <t>313572422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</si>
  <si>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</si>
  <si>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559 "prirod."</t>
  </si>
  <si>
    <t>5.8 "barev."</t>
  </si>
  <si>
    <t>3.5 "nevid."</t>
  </si>
  <si>
    <t>64</t>
  </si>
  <si>
    <t>59245018</t>
  </si>
  <si>
    <t>dlažba skladebná zámková betonová 20x10x6 cm přírodní</t>
  </si>
  <si>
    <t>1210893465</t>
  </si>
  <si>
    <t>dlažba skladebná betonová 20x10x6 cm přírodní</t>
  </si>
  <si>
    <t>559*1.02</t>
  </si>
  <si>
    <t>570.2</t>
  </si>
  <si>
    <t>65</t>
  </si>
  <si>
    <t>59245008</t>
  </si>
  <si>
    <t>dlažba skladebná betonová 20 x 10 x 6 cm barevná</t>
  </si>
  <si>
    <t>-1769681641</t>
  </si>
  <si>
    <t>5.8*1.02</t>
  </si>
  <si>
    <t>6.0</t>
  </si>
  <si>
    <t>66</t>
  </si>
  <si>
    <t>59245006</t>
  </si>
  <si>
    <t>dlažba skladebná betonová základní pro nevidomé 20 x 10 x 6 cm barevná</t>
  </si>
  <si>
    <t>-509940988</t>
  </si>
  <si>
    <t>3.5*1.02</t>
  </si>
  <si>
    <t>3.6</t>
  </si>
  <si>
    <t>67</t>
  </si>
  <si>
    <t>596211114</t>
  </si>
  <si>
    <t>Příplatek za kombinaci dvou barev u kladení betonových dlažeb komunikací pro pěší tl 60 mm skupiny A</t>
  </si>
  <si>
    <t>-371887989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</si>
  <si>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</si>
  <si>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3.5</t>
  </si>
  <si>
    <t>68</t>
  </si>
  <si>
    <t>596211210</t>
  </si>
  <si>
    <t>Kladení zámkové dlažby komunikací pro pěší tl 80 mm skupiny A pl do 50 m2</t>
  </si>
  <si>
    <t>1466419507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</si>
  <si>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</si>
  <si>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7.0*0.4</t>
  </si>
  <si>
    <t>69</t>
  </si>
  <si>
    <t>59245020</t>
  </si>
  <si>
    <t>dlažba skladebná betonová 20x10x8 cm přírodní</t>
  </si>
  <si>
    <t>943065476</t>
  </si>
  <si>
    <t>12*1.03</t>
  </si>
  <si>
    <t>12.4</t>
  </si>
  <si>
    <t>70</t>
  </si>
  <si>
    <t>5924500R</t>
  </si>
  <si>
    <t>dlažba skladebná betonová základní pro nevidomé 20 x 10 x 8 cm barevná</t>
  </si>
  <si>
    <t>-1184348639</t>
  </si>
  <si>
    <t>dlažba skladebná betonová základní pro nevidomé 20 x 10 x8 cm barevná</t>
  </si>
  <si>
    <t>2.8*1.03</t>
  </si>
  <si>
    <t>71</t>
  </si>
  <si>
    <t>596211214</t>
  </si>
  <si>
    <t>Příplatek za kombinaci dvou barev u kladení betonových dlažeb komunikací pro pěší tl 80 mm skupiny A</t>
  </si>
  <si>
    <t>1029547851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</si>
  <si>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Příplatek k cenám za dlažbu z prvků dvou barev</t>
  </si>
  <si>
    <t>2.8</t>
  </si>
  <si>
    <t>Trubní vedení</t>
  </si>
  <si>
    <t>72</t>
  </si>
  <si>
    <t>8713133R</t>
  </si>
  <si>
    <t>Montáž a dodav. potrubí z kanaliz. trub plasr.  DN 150  SN8  +tvarovky +zemní prace hor 4-5+pažení  vč lože+obsyp pískem+rozs.a prohl +zásyp+vodor.přem .zeminy+popl.za skl..UV -zásyp vhodnou zemoínou-</t>
  </si>
  <si>
    <t>1826711055</t>
  </si>
  <si>
    <t>Montáž a dodav. potrubí z kanaliz. trub plasr.  DN 150  SN8 +tvarovky  +zemní prace hor. 4-5+rozs.a prohl.  +pažení  vč lože+obsyp pískem+zásyp+vodor.přem .zeminy+popl.za skl. -UV zásyp vhodnou zemoínou-vč.ztratnéo</t>
  </si>
  <si>
    <t>1.5+1.0+1.5*3+(1.0*4) "UV"</t>
  </si>
  <si>
    <t>73</t>
  </si>
  <si>
    <t>8713134R</t>
  </si>
  <si>
    <t>Montáž a dodav. potrubí z kanaliz. trub plasr.  DN 200  SN8 +tvarovky  +zemní prace hor. 4-5+pažení  vč lože+obsyp pískem+zásyp+vodor.přem .zeminy+popl.za skl.-od  HV zásyp vhodnou zemoínou-</t>
  </si>
  <si>
    <t>-1589809988</t>
  </si>
  <si>
    <t>Montáž a dodav. potrubí z kanaliz. trub plasr.  DN 200  SN8+tvarovky +zemní prace hor. 4-5+pažení  vč lože+obsyp pískem+zásyp+vodor.přem .zeminy+popl.za skl.-od HV zásyp vhodnou zemoínou-vč.ztratného</t>
  </si>
  <si>
    <t>6.5</t>
  </si>
  <si>
    <t>74</t>
  </si>
  <si>
    <t>8923512R</t>
  </si>
  <si>
    <t>Tesnici zkouška kanal.vodou potrubí do DN 200 vč zabezp.konců</t>
  </si>
  <si>
    <t>-2000341255</t>
  </si>
  <si>
    <t>11+6.5</t>
  </si>
  <si>
    <t>75</t>
  </si>
  <si>
    <t>89441411R</t>
  </si>
  <si>
    <t xml:space="preserve">Osazení železobetonových dílců -horska vpust </t>
  </si>
  <si>
    <t>-2060924082</t>
  </si>
  <si>
    <t xml:space="preserve">1 "HV 3" </t>
  </si>
  <si>
    <t>76</t>
  </si>
  <si>
    <t>5922510R</t>
  </si>
  <si>
    <t>dílec prafa -atyp.betonový -horska vpust 85/127/150  vc stupadel +doprava -před výropbou přeměřit na stavbě</t>
  </si>
  <si>
    <t>1776215139</t>
  </si>
  <si>
    <t>77</t>
  </si>
  <si>
    <t>895941111</t>
  </si>
  <si>
    <t>Zřízení vpusti kanalizační uliční z betonových dílců typ UV-50 normální</t>
  </si>
  <si>
    <t>-334057332</t>
  </si>
  <si>
    <t>5 "UV"</t>
  </si>
  <si>
    <t>59223857</t>
  </si>
  <si>
    <t>skruž betonová pro uliční vpusť horní 45 x 29,5 x 5 cm</t>
  </si>
  <si>
    <t>1414138705</t>
  </si>
  <si>
    <t>79</t>
  </si>
  <si>
    <t>59223866</t>
  </si>
  <si>
    <t>skruž betonová pro uliční vpusť přechodová 45-27/29,5/5 cm</t>
  </si>
  <si>
    <t>-1727831580</t>
  </si>
  <si>
    <t>80</t>
  </si>
  <si>
    <t>5922389R</t>
  </si>
  <si>
    <t>skruž betonová pro uliční vpusťs se zápach.uzávěrkou  PVC TBV-Q 450/350/3z, 45x35x5 cm</t>
  </si>
  <si>
    <t>1529157560</t>
  </si>
  <si>
    <t>5.05</t>
  </si>
  <si>
    <t>81</t>
  </si>
  <si>
    <t>59223852</t>
  </si>
  <si>
    <t>dno betonové pro uliční vpusť s kalovou prohlubní 45x30x5 cm</t>
  </si>
  <si>
    <t>2139083113</t>
  </si>
  <si>
    <t>82</t>
  </si>
  <si>
    <t>899203112</t>
  </si>
  <si>
    <t>Osazení mříží litinových/plast. včetně rámů pro třídu zatížení B12, C250</t>
  </si>
  <si>
    <t>-1366576157</t>
  </si>
  <si>
    <t>Osazení mříží litinových včetně rámů  pro třídu zatížení B125, C250</t>
  </si>
  <si>
    <t>83</t>
  </si>
  <si>
    <t>552423R</t>
  </si>
  <si>
    <t>mříž litin.. vč. rámu C250  pro HV  vel 60/120  +doprava</t>
  </si>
  <si>
    <t>-816942549</t>
  </si>
  <si>
    <t>84</t>
  </si>
  <si>
    <t>899204112</t>
  </si>
  <si>
    <t>Osazení mříží litinových včetně rámů a košů na bahno pro třídu zatížení D400, E600</t>
  </si>
  <si>
    <t>1636080733</t>
  </si>
  <si>
    <t>3+2</t>
  </si>
  <si>
    <t>5524232R</t>
  </si>
  <si>
    <t>mříž vtoková litinová  500x500mm s integr.pantem  D400</t>
  </si>
  <si>
    <t>-1568249252</t>
  </si>
  <si>
    <t>mříž vtoková litinová  500x500mm</t>
  </si>
  <si>
    <t>86</t>
  </si>
  <si>
    <t>55242323</t>
  </si>
  <si>
    <t xml:space="preserve">mříž vtoková litinová  300x500mm s integr.pantem  D400 </t>
  </si>
  <si>
    <t>-1473827676</t>
  </si>
  <si>
    <t>87</t>
  </si>
  <si>
    <t>59223875</t>
  </si>
  <si>
    <t>koš vysoký pro uliční vpusti, žárově zinkovaný plech,pro rám 500/500</t>
  </si>
  <si>
    <t>1615865300</t>
  </si>
  <si>
    <t>88</t>
  </si>
  <si>
    <t>59223874</t>
  </si>
  <si>
    <t>koš vysoký pro uliční vpusti, žárově zinkovaný plech,pro rám 500/300</t>
  </si>
  <si>
    <t>480911874</t>
  </si>
  <si>
    <t>89</t>
  </si>
  <si>
    <t>899331111</t>
  </si>
  <si>
    <t>Výšková úprava uličního vstupu nebo vpusti do 200 mm zvýšením poklopu</t>
  </si>
  <si>
    <t>357218955</t>
  </si>
  <si>
    <t>Výšková úprava uličního vstupu nebo vpusti do 200 mm  zvýšením poklopu</t>
  </si>
  <si>
    <t>90</t>
  </si>
  <si>
    <t>8996231R</t>
  </si>
  <si>
    <t xml:space="preserve">Obetonování mříže -UV - betonem prostým tř. C 12/15 otevřený výkop vč bednění </t>
  </si>
  <si>
    <t>-798067287</t>
  </si>
  <si>
    <t>0.25*5+0.15*5 "potr.+obet.mrize UV"</t>
  </si>
  <si>
    <t>91</t>
  </si>
  <si>
    <t>899722112</t>
  </si>
  <si>
    <t>Krytí potrubí z plastů výstražnou fólií z PVC 25 cm vč.dodávky</t>
  </si>
  <si>
    <t>589524758</t>
  </si>
  <si>
    <t>Krytí potrubí z plastů výstražnou fólií z PVC šířky 25 cm</t>
  </si>
  <si>
    <t>(11+6.5)*1.03</t>
  </si>
  <si>
    <t>Ostatní konstrukce a práce+přesun hmot</t>
  </si>
  <si>
    <t>92</t>
  </si>
  <si>
    <t>91443121R</t>
  </si>
  <si>
    <t>Montáž  a dod. čekárny -zastávka  viz popis TZ  vč dopravy dle nabídky</t>
  </si>
  <si>
    <t>soubor</t>
  </si>
  <si>
    <t>-1530685520</t>
  </si>
  <si>
    <t>Montáž  a dod. čekárny -zastávka  viz popis TZ  vč dopravy</t>
  </si>
  <si>
    <t>93</t>
  </si>
  <si>
    <t>9144313R</t>
  </si>
  <si>
    <t>Demontáž  stávající . dřevěné čekárny  vč odvozu na skladku</t>
  </si>
  <si>
    <t>-990613988</t>
  </si>
  <si>
    <t>1 "cca 25hod"</t>
  </si>
  <si>
    <t>94</t>
  </si>
  <si>
    <t>915211112</t>
  </si>
  <si>
    <t xml:space="preserve">Vodorovné dopravní značení dělící čáry souvislé š 125 mm retroreflexní bílý plast </t>
  </si>
  <si>
    <t>864357766</t>
  </si>
  <si>
    <t>Vodorovné dopravní značení stříkaným plastem  dělící čára šířky 125 mm souvislá bílá retroreflexní</t>
  </si>
  <si>
    <t xml:space="preserve">236 " V4" </t>
  </si>
  <si>
    <t>95</t>
  </si>
  <si>
    <t>915221112</t>
  </si>
  <si>
    <t xml:space="preserve">Vodorovné dopravní značení vodící čáry souvislé š 250 mm retroreflexní bílý plast </t>
  </si>
  <si>
    <t>-885385608</t>
  </si>
  <si>
    <t>Vodorovné dopravní značení stříkaným plastem  vodící čára bílá šířky 250 mm souvislá retroreflexní</t>
  </si>
  <si>
    <t xml:space="preserve">34 "V2b" </t>
  </si>
  <si>
    <t xml:space="preserve">17.5+22 "V4" </t>
  </si>
  <si>
    <t>96</t>
  </si>
  <si>
    <t>915231112</t>
  </si>
  <si>
    <t>Vodorovné dopravní značení přechody pro chodce, šipky, symboly retroreflexní bílý plast</t>
  </si>
  <si>
    <t>409031576</t>
  </si>
  <si>
    <t>Vodorovné dopravní značení stříkaným plastem  přechody pro chodce, šipky, symboly nápisy bílé retroreflexní</t>
  </si>
  <si>
    <t>7.0 " V11a"</t>
  </si>
  <si>
    <t>97</t>
  </si>
  <si>
    <t>915611111</t>
  </si>
  <si>
    <t>Předznačení vodorovného liniového značení</t>
  </si>
  <si>
    <t>-646979612</t>
  </si>
  <si>
    <t>Předznačení pro vodorovné značení  stříkané barvou nebo prováděné z nátěrových hmot liniové dělicí čáry, vodicí proužky</t>
  </si>
  <si>
    <t>236+73.5</t>
  </si>
  <si>
    <t>98</t>
  </si>
  <si>
    <t>915621111</t>
  </si>
  <si>
    <t>Předznačení vodorovného plošného značení</t>
  </si>
  <si>
    <t>-361910149</t>
  </si>
  <si>
    <t>Předznačení pro vodorovné značení  stříkané barvou nebo prováděné z nátěrových hmot plošné šipky, symboly, nápisy</t>
  </si>
  <si>
    <t>7.0</t>
  </si>
  <si>
    <t>99</t>
  </si>
  <si>
    <t>916131213</t>
  </si>
  <si>
    <t xml:space="preserve">Osazení silničního obrubníku betonového stojatého s boční opěrou do lože z betonu prostého- CT- C30 F5 s přísadou zpomalovače tuhnutí </t>
  </si>
  <si>
    <t>-300031336</t>
  </si>
  <si>
    <t xml:space="preserve">Osazení silničního obrubníku betonového se zřízením lože, s vyplněním a zatřením spár cementovou maltou stojatého s boční opěrou z betonu prostého  CT- C30 F5, s přísadou zpomalovače tuhnutí </t>
  </si>
  <si>
    <t>102+151+3+1.5 "dle proj."</t>
  </si>
  <si>
    <t>Mezisoučet 150/250/1000</t>
  </si>
  <si>
    <t>17 "150/300/1000"</t>
  </si>
  <si>
    <t>3+6+6+2 "najezd. 150/150/1000 "</t>
  </si>
  <si>
    <t xml:space="preserve">6 " náběh.  150/150-150/250/1000  " </t>
  </si>
  <si>
    <t>100</t>
  </si>
  <si>
    <t>59217031</t>
  </si>
  <si>
    <t>obrubník betonový silniční 100 x 15 x 25 cm</t>
  </si>
  <si>
    <t>904463446</t>
  </si>
  <si>
    <t>257.5*1.01</t>
  </si>
  <si>
    <t>260</t>
  </si>
  <si>
    <t>101</t>
  </si>
  <si>
    <t>59217034</t>
  </si>
  <si>
    <t>obrubník betonový silniční 100x15x30 cm</t>
  </si>
  <si>
    <t>-1870801920</t>
  </si>
  <si>
    <t>17*1.01</t>
  </si>
  <si>
    <t>17.2</t>
  </si>
  <si>
    <t>102</t>
  </si>
  <si>
    <t>59217029</t>
  </si>
  <si>
    <t>obrubník betonový silniční nájezdový 100x15x15 cm</t>
  </si>
  <si>
    <t>-1796047549</t>
  </si>
  <si>
    <t>103</t>
  </si>
  <si>
    <t>59217030</t>
  </si>
  <si>
    <t>obrubník betonový silniční přechodový L+P 100x15x15-25 cm</t>
  </si>
  <si>
    <t>-320041922</t>
  </si>
  <si>
    <t>obrubník betonový silniční přechodový 100x15x15-25 cm</t>
  </si>
  <si>
    <t>6*1.01</t>
  </si>
  <si>
    <t>6.1</t>
  </si>
  <si>
    <t>104</t>
  </si>
  <si>
    <t>916331112</t>
  </si>
  <si>
    <t xml:space="preserve">Osazení zahradního obrubníku betonového do lože z betonu s boční opěrou  z betonu prostého- CT- C30 F5 s přísadou zpomalovače tuhnutí </t>
  </si>
  <si>
    <t>526231107</t>
  </si>
  <si>
    <t xml:space="preserve">Osazení zahradního obrubníku betonového s ložem tl. od 50 do 100 mm   s boční opěrou  z betonu prostého- CT- C30 F5 s přísadou zpomalovače tuhnutí </t>
  </si>
  <si>
    <t>208</t>
  </si>
  <si>
    <t>105</t>
  </si>
  <si>
    <t>59217002</t>
  </si>
  <si>
    <t>obrubník betonový zahradní  šedý 100 x 5 x 20 cm</t>
  </si>
  <si>
    <t>184130149</t>
  </si>
  <si>
    <t>208*1.01</t>
  </si>
  <si>
    <t>210</t>
  </si>
  <si>
    <t>106</t>
  </si>
  <si>
    <t>916991121</t>
  </si>
  <si>
    <t xml:space="preserve">Lože pod obrubníky, krajníky nebo obruby z dlažebních kostek z betonu prostého CT- C30 F5 s přísadou zpomalovače tuhnutí </t>
  </si>
  <si>
    <t>1076595004</t>
  </si>
  <si>
    <t>Lože pod obrubníky, krajníky nebo obruby z dlažebních kostek  z betonu prostého tř. C 16/20</t>
  </si>
  <si>
    <t>0.05*(297.5+208)</t>
  </si>
  <si>
    <t>25.28</t>
  </si>
  <si>
    <t>91973111R</t>
  </si>
  <si>
    <t>Zarovnání styčné plochy podkladu nebo krytu živičného tl do 50 mm vč.zalití asf.modif.zálivkou</t>
  </si>
  <si>
    <t>-1300102819</t>
  </si>
  <si>
    <t>Zarovnání styčné plochy podkladu nebo krytu podél vybourané části komunikace nebo zpevněné plochy  živičné tl. do 50 mm</t>
  </si>
  <si>
    <t>347</t>
  </si>
  <si>
    <t>108</t>
  </si>
  <si>
    <t>919735111</t>
  </si>
  <si>
    <t>Řezání stávajícího živičného krytu hl do 50 mm</t>
  </si>
  <si>
    <t>-1418827915</t>
  </si>
  <si>
    <t>Řezání stávajícího živičného krytu nebo podkladu  hloubky do 50 mm</t>
  </si>
  <si>
    <t>301+22+12+12</t>
  </si>
  <si>
    <t>109</t>
  </si>
  <si>
    <t>919735112</t>
  </si>
  <si>
    <t>Řezání stávajícího živičného krytu hl do 100 mm</t>
  </si>
  <si>
    <t>-95822052</t>
  </si>
  <si>
    <t>Řezání stávajícího živičného krytu nebo podkladu  hloubky přes 50 do 100 mm</t>
  </si>
  <si>
    <t>12.5+10.5+2+1.5+2+1.5+53+20+15</t>
  </si>
  <si>
    <t>110</t>
  </si>
  <si>
    <t>93610421R</t>
  </si>
  <si>
    <t>Montáž a dodávka  odpadkového koše páskováním na sloupky vč.dodáv.sloupků+beton.patky+výkop</t>
  </si>
  <si>
    <t>1371536944</t>
  </si>
  <si>
    <t>1+3</t>
  </si>
  <si>
    <t>111</t>
  </si>
  <si>
    <t>938902111</t>
  </si>
  <si>
    <t>Čištění příkopů komunikací příkopovým rypadlem objem nánosu do 0,15 m3/m</t>
  </si>
  <si>
    <t>-886057504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</si>
  <si>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</t>
  </si>
  <si>
    <t>112</t>
  </si>
  <si>
    <t>95396111R</t>
  </si>
  <si>
    <t>Kotvy chemickým tmelem M 16   do betonu, ŽB nebo kamene s vyvrtáním otvoru</t>
  </si>
  <si>
    <t>1112128277</t>
  </si>
  <si>
    <t>Kotvy chemické s vyvrtáním otvoru do betonu, železobetonu nebo tvrdého kamene tmel, velikost M 16, -uchyceni  oc,matkou</t>
  </si>
  <si>
    <t>113</t>
  </si>
  <si>
    <t>96301515R</t>
  </si>
  <si>
    <t>Demontáž  stáv. UV   +odvoz na skládku s poplatkem  vč.zem.prací</t>
  </si>
  <si>
    <t>-670694402</t>
  </si>
  <si>
    <t>1 "UV"</t>
  </si>
  <si>
    <t>114</t>
  </si>
  <si>
    <t>96600610R</t>
  </si>
  <si>
    <t>Odstranění značek dopravních nebo orientačních se sloupky s betonovými patkami  +odvoz na skládku s poplatkem  vč.zem.prací</t>
  </si>
  <si>
    <t>1110583712</t>
  </si>
  <si>
    <t>Odstranění dopravních nebo orientačních značek se sloupkem  s uložením hmot na vzdálenost do 20 m nebo s naložením na dopravní prostředek, se zásypem jam a jeho zhutněním s betonovou patkou</t>
  </si>
  <si>
    <t>115</t>
  </si>
  <si>
    <t>96600613R</t>
  </si>
  <si>
    <t>Demontáž značek dopravních nebo orientačních se sloupky +zpětná montáž do připravených jamek+ betonové patky+sloupky</t>
  </si>
  <si>
    <t>1953287714</t>
  </si>
  <si>
    <t>116</t>
  </si>
  <si>
    <t>997221551</t>
  </si>
  <si>
    <t>Vodorovná doprava suti ze sypkých materiálů do 1 km</t>
  </si>
  <si>
    <t>586553359</t>
  </si>
  <si>
    <t>Vodorovná doprava suti  bez naložení, ale se složením a s hrubým urovnáním ze sypkých materiálů, na vzdálenost do 1 km</t>
  </si>
  <si>
    <t>71.528-7.875</t>
  </si>
  <si>
    <t>117</t>
  </si>
  <si>
    <t>997221559</t>
  </si>
  <si>
    <t>Příplatek ZKD 1 km u vodorovné dopravy suti ze sypkých materiálů</t>
  </si>
  <si>
    <t>1631536244</t>
  </si>
  <si>
    <t>Vodorovná doprava suti  bez naložení, ale se složením a s hrubým urovnáním Příplatek k ceně za každý další i započatý 1 km přes 1 km</t>
  </si>
  <si>
    <t>(63.653-1.843)*14 "15km recyklat"</t>
  </si>
  <si>
    <t>1.843*9 "10km"</t>
  </si>
  <si>
    <t>118</t>
  </si>
  <si>
    <t>997221571</t>
  </si>
  <si>
    <t>Vodorovná doprava vybouraných hmot do 1 km</t>
  </si>
  <si>
    <t>1546915268</t>
  </si>
  <si>
    <t>Vodorovná doprava vybouraných hmot  bez naložení, ale se složením a s hrubým urovnáním na vzdálenost do 1 km</t>
  </si>
  <si>
    <t>7.875</t>
  </si>
  <si>
    <t>119</t>
  </si>
  <si>
    <t>997221579</t>
  </si>
  <si>
    <t>Příplatek ZKD 1 km u vodorovné dopravy vybouraných hmot</t>
  </si>
  <si>
    <t>1422508019</t>
  </si>
  <si>
    <t>Vodorovná doprava vybouraných hmot  bez naložení, ale se složením a s hrubým urovnáním na vzdálenost Příplatek k ceně za každý další i započatý 1 km přes 1 km</t>
  </si>
  <si>
    <t>7.875*9</t>
  </si>
  <si>
    <t>120</t>
  </si>
  <si>
    <t>997221825</t>
  </si>
  <si>
    <t>Poplatek za uložení na skládce (skládkovné) stavebního odpadu železobetonového kód odpadu 170 101</t>
  </si>
  <si>
    <t>-584070158</t>
  </si>
  <si>
    <t>Poplatek za uložení stavebního odpadu na skládce (skládkovné) z armovaného betonu zatříděného do Katalogu odpadů pod kódem 170 101</t>
  </si>
  <si>
    <t>121</t>
  </si>
  <si>
    <t>997221845</t>
  </si>
  <si>
    <t>Poplatek za uložení na skládce (skládkovné) odpadu asfaltového bez dehtu kód odpadu 170 302 -recyklat dle požad. rozmeru ker</t>
  </si>
  <si>
    <t>-2076590296</t>
  </si>
  <si>
    <t>Poplatek za uložení stavebního odpadu na skládce (skládkovné) asfaltového bez obsahu dehtu zatříděného do Katalogu odpadů pod kódem 170 302</t>
  </si>
  <si>
    <t>22.77+39.04</t>
  </si>
  <si>
    <t>997221855</t>
  </si>
  <si>
    <t>Poplatek za uložení na skládce (skládkovné) zeminy a kameniva kód odpadu 170 504</t>
  </si>
  <si>
    <t>-1202951265</t>
  </si>
  <si>
    <t>1.843</t>
  </si>
  <si>
    <t>998</t>
  </si>
  <si>
    <t>Přesun hmot</t>
  </si>
  <si>
    <t>123</t>
  </si>
  <si>
    <t>998223011</t>
  </si>
  <si>
    <t>Přesun hmot pro pozemní komunikace s krytem dlážděným</t>
  </si>
  <si>
    <t>1344188664</t>
  </si>
  <si>
    <t>Přesun hmot pro pozemní komunikace s krytem dlážděným  dopravní vzdálenost do 200 m jakékoliv délky objektu</t>
  </si>
  <si>
    <t>Práce a dodávky M</t>
  </si>
  <si>
    <t>46-M</t>
  </si>
  <si>
    <t>Zemní práce při extr.mont.pracích</t>
  </si>
  <si>
    <t>124</t>
  </si>
  <si>
    <t>4605200R</t>
  </si>
  <si>
    <t xml:space="preserve">Montáž a dodávka  plast. trubky DN80  chráničky -podélně osazená v místě chodníku  +obsyp pískem+zemni prace+ochran.folie vč.geodetického zaměření +utěsnění konců </t>
  </si>
  <si>
    <t>1967677335</t>
  </si>
  <si>
    <t>300</t>
  </si>
  <si>
    <t>125</t>
  </si>
  <si>
    <t>4602600R</t>
  </si>
  <si>
    <t xml:space="preserve">Ostatní práce - zaměření a předání podkladu pro CEZ </t>
  </si>
  <si>
    <t>1374103829</t>
  </si>
  <si>
    <t>2 - SO 301 Kanalizace deštová</t>
  </si>
  <si>
    <t xml:space="preserve">    9 - Ostatní konstrukce a práce-bourání</t>
  </si>
  <si>
    <t>132201202</t>
  </si>
  <si>
    <t>Hloubení rýh š do 2000 mm v hornině tř. 3 objemu do 1000 m3</t>
  </si>
  <si>
    <t>399809580</t>
  </si>
  <si>
    <t>Hloubení zapažených i nezapažených rýh šířky přes 600 do 2 000 mm  s urovnáním dna do předepsaného profilu a spádu v hornině tř. 3 přes 100 do 1 000 m3</t>
  </si>
  <si>
    <t>341.73 "dle tabulky"</t>
  </si>
  <si>
    <t>(1.75-1.0)*(0.93-0.4)*1.75 "rozs.S1"</t>
  </si>
  <si>
    <t>(1.9-1.0)*(1.65+1.57+1.56*2+1.94+1.71+1.68+1.48+1.6+1.78-0.4*10)*1.9</t>
  </si>
  <si>
    <t>(2.05-1.0)*(1.13-0.4)*2.35 "rozs.S10"</t>
  </si>
  <si>
    <t>365.65*0.6</t>
  </si>
  <si>
    <t>132301202</t>
  </si>
  <si>
    <t>Hloubení rýh š do 2000 mm v hornině tř. 4 objemu do 1000 m3</t>
  </si>
  <si>
    <t>-1047852093</t>
  </si>
  <si>
    <t>Hloubení zapažených i nezapažených rýh šířky přes 600 do 2 000 mm  s urovnáním dna do předepsaného profilu a spádu v hornině tř. 4 přes 100 do 1 000 m3</t>
  </si>
  <si>
    <t>365.65*0.3</t>
  </si>
  <si>
    <t>109.7</t>
  </si>
  <si>
    <t>138401201</t>
  </si>
  <si>
    <t>Dolamování hloubených vykopávek rýh ve vrstvě tl do 500 mm v hornině tř. 5</t>
  </si>
  <si>
    <t>-891466055</t>
  </si>
  <si>
    <t>Dolamování zapažených nebo nezapažených hloubených vykopávek v horninách tř. 5 až 7 s použitím pneum s příp. nutným přemístěním výkopku ve výkopišti, bez naložení rýh, ve vrstvě tl. do 500 mm v hornině tř. 5</t>
  </si>
  <si>
    <t>365.65*0.05</t>
  </si>
  <si>
    <t>18.28</t>
  </si>
  <si>
    <t>138501201</t>
  </si>
  <si>
    <t>Dolamování hloubených vykopávek rýh ve vrstvě tl do 500 mm v hornině tř. 6</t>
  </si>
  <si>
    <t>472153546</t>
  </si>
  <si>
    <t>Dolamování zapažených nebo nezapažených hloubených vykopávek v horninách tř. 5 až 7 s použitím pneum s příp. nutným přemístěním výkopku ve výkopišti, bez naložení rýh, ve vrstvě tl. do 500 mm v hornině tř. 6</t>
  </si>
  <si>
    <t>151101101</t>
  </si>
  <si>
    <t>Zřízení příložného pažení a rozepření stěn rýh hl do 2 m</t>
  </si>
  <si>
    <t>-1501848063</t>
  </si>
  <si>
    <t>Zřízení pažení a rozepření stěn rýh pro podzemní vedení pro všechny šířky rýhy  příložné pro jakoukoliv mezerovitost, hloubky do 2 m</t>
  </si>
  <si>
    <t>(1.72-0.4)*63.6*2 "0.08071-0.14423"</t>
  </si>
  <si>
    <t>168</t>
  </si>
  <si>
    <t>151101111</t>
  </si>
  <si>
    <t>Odstranění příložného pažení a rozepření stěn rýh hl do 2 m</t>
  </si>
  <si>
    <t>198465028</t>
  </si>
  <si>
    <t>Odstranění pažení a rozepření stěn rýh pro podzemní vedení  s uložením materiálu na vzdálenost do 3 m od kraje výkopu příložné, hloubky do 2 m</t>
  </si>
  <si>
    <t>161101101</t>
  </si>
  <si>
    <t>Svislé přemístění výkopku z horniny tř. 1 až 4 hl výkopu do 2,5 m</t>
  </si>
  <si>
    <t>1338163145</t>
  </si>
  <si>
    <t>Svislé přemístění výkopku  bez naložení do dopravní nádoby avšak s vyprázdněním dopravní nádoby na hromadu nebo do dopravního prostředku z horniny tř. 1 až 4, při hloubce výkopu přes 1 do 2,5 m</t>
  </si>
  <si>
    <t>219.39+109.7</t>
  </si>
  <si>
    <t>161101151</t>
  </si>
  <si>
    <t>Svislé přemístění výkopku z horniny tř. 5 až 7 hl výkopu do 2,5 m</t>
  </si>
  <si>
    <t>1797408262</t>
  </si>
  <si>
    <t>Svislé přemístění výkopku  bez naložení do dopravní nádoby avšak s vyprázdněním dopravní nádoby na hromadu nebo do dopravního prostředku z horniny tř. 5 až 7, při hloubce výkopu přes 1 do 2,5 m</t>
  </si>
  <si>
    <t>18.28*2</t>
  </si>
  <si>
    <t>1487743117</t>
  </si>
  <si>
    <t>-22.52</t>
  </si>
  <si>
    <t>-959152487</t>
  </si>
  <si>
    <t>36.56</t>
  </si>
  <si>
    <t>859455666</t>
  </si>
  <si>
    <t>(306.57+36.56)*1.8</t>
  </si>
  <si>
    <t>617.63</t>
  </si>
  <si>
    <t>-1623065735</t>
  </si>
  <si>
    <t>(1.75*1.75)*(0.93-0.4) "rozs.S1"</t>
  </si>
  <si>
    <t>(1.9*1.9)*(1.65+1.57+1.56*2+1.94+1.71+1.68+1.48+1.6+1.78-0.4*10)</t>
  </si>
  <si>
    <t>(2.35*2.05)*(1.13-0.4) "rozs.S10"</t>
  </si>
  <si>
    <t>-1.75*1.45*(1.13-0.4) "s10"</t>
  </si>
  <si>
    <t>-1.15*1.15*(0.93-0.4) "s1"</t>
  </si>
  <si>
    <t>-3.14*0.65*0.65*1.0*10</t>
  </si>
  <si>
    <t>-3.14*0.62*0.62*(0.25*3+0.5*4)</t>
  </si>
  <si>
    <t>-(5.87+0.8+2.01) "odp.loze pod sach.+podkl.desky"</t>
  </si>
  <si>
    <t>22.55</t>
  </si>
  <si>
    <t>2115602886</t>
  </si>
  <si>
    <t>1.95*0.2*10 "u prech.desky "</t>
  </si>
  <si>
    <t>122.75 "sterk  viz vyk.vymer"</t>
  </si>
  <si>
    <t>-12412726</t>
  </si>
  <si>
    <t>126.65*1.89*1.01</t>
  </si>
  <si>
    <t>241.76</t>
  </si>
  <si>
    <t>175151101</t>
  </si>
  <si>
    <t>Obsypání potrubí strojně sypaninou bez prohození, uloženou do 3 m</t>
  </si>
  <si>
    <t>1735129808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</si>
  <si>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</si>
  <si>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1.0*0.7*(305.8-(1.3*9.5+1.75+0.55+65))</t>
  </si>
  <si>
    <t>-0.1382*(305.8-(1.3*9.5+1.75+0.55+65)) "dn400"</t>
  </si>
  <si>
    <t>127.05</t>
  </si>
  <si>
    <t>58341341</t>
  </si>
  <si>
    <t>kamenivo drcené drobné frakce  max.20 mm v.přesunu na stavbě</t>
  </si>
  <si>
    <t>-211373352</t>
  </si>
  <si>
    <t>kamenivo drcené drobné frakce 0/4 praná</t>
  </si>
  <si>
    <t>127.05*1.89*1.01</t>
  </si>
  <si>
    <t>242.53</t>
  </si>
  <si>
    <t>311113143</t>
  </si>
  <si>
    <t>Nosná zeď tl do 250 mm z hladkých tvárnic ztraceného bednění včetně výplně z betonu tř. C 20/25</t>
  </si>
  <si>
    <t>1746128657</t>
  </si>
  <si>
    <t>Nadzákladové zdi z tvárnic ztraceného bednění  hladkých, včetně výplně z betonu třídy C 20/25, tloušťky zdiva přes 200 do 250 mm</t>
  </si>
  <si>
    <t>(1.15+0.65)*2*0.5 "S1"</t>
  </si>
  <si>
    <t>(1.75+0.95)*2*1.25 "S10"</t>
  </si>
  <si>
    <t>311361821</t>
  </si>
  <si>
    <t xml:space="preserve">Výztuž nosných zdí betonářskou ocelí 10 505 </t>
  </si>
  <si>
    <t>-677957313</t>
  </si>
  <si>
    <t>Výztuž nadzákladových zdí nosných svislých nebo odkloněných od svislice, rovných nebo oblých z betonářské oceli 10 505 (R) nebo BSt 500</t>
  </si>
  <si>
    <t>(20.22+55.62)*0.001 "s1+10   c.1""</t>
  </si>
  <si>
    <t>((20.38+16.59)/6*5)*0.001 "2a+2b  -S1"</t>
  </si>
  <si>
    <t>((56.83+49.3)/6*5)*0.001 "2a+2b  -S10"</t>
  </si>
  <si>
    <t>358315114</t>
  </si>
  <si>
    <t>Bourání šachty, stoky kompletní nebo otvorů z prostého betonu plochy do 4 m2</t>
  </si>
  <si>
    <t>-774642403</t>
  </si>
  <si>
    <t>Bourání šachty, stoky kompletní nebo vybourání otvorů průřezové plochy do 4 m2 ve stokách ze zdiva z prostého betonu</t>
  </si>
  <si>
    <t>1.5*2</t>
  </si>
  <si>
    <t>359901211</t>
  </si>
  <si>
    <t>Monitoring stoky jakékoli výšky na nové kanalizaci</t>
  </si>
  <si>
    <t>-2057287150</t>
  </si>
  <si>
    <t>Monitoring stok (kamerový systém) jakékoli výšky nová kanalizace</t>
  </si>
  <si>
    <t>305.74</t>
  </si>
  <si>
    <t>417321616</t>
  </si>
  <si>
    <t>Ztužující pásy a věnce ze ŽB tř. C 30/37 XF4</t>
  </si>
  <si>
    <t>-163999089</t>
  </si>
  <si>
    <t>Ztužující pásy a věnce z betonu železového (bez výztuže)  tř. C 30/37</t>
  </si>
  <si>
    <t>0.25*0.25*(1.15+0.65)*2 "s1"</t>
  </si>
  <si>
    <t>0.25*0.265*(1.75+0.95)*2 "s10"</t>
  </si>
  <si>
    <t>0.6</t>
  </si>
  <si>
    <t>417351115</t>
  </si>
  <si>
    <t>Zřízení bednění ztužujících věnců</t>
  </si>
  <si>
    <t>1469550812</t>
  </si>
  <si>
    <t>Bednění bočnic ztužujících pásů a věnců včetně vzpěr  zřízení</t>
  </si>
  <si>
    <t>(1.15+1.15)*2*0.25+0.65*4*0.25 "s1"</t>
  </si>
  <si>
    <t>(1.75+1.45)*2*0.265+(1.25+0.95)*2*0.265 "s10"</t>
  </si>
  <si>
    <t>4.7</t>
  </si>
  <si>
    <t>417351116</t>
  </si>
  <si>
    <t>Odstranění bednění ztužujících věnců</t>
  </si>
  <si>
    <t>-1571046737</t>
  </si>
  <si>
    <t>Bednění bočnic ztužujících pásů a věnců včetně vzpěr  odstranění</t>
  </si>
  <si>
    <t>417361821</t>
  </si>
  <si>
    <t>Výztuž ztužujících pásů a věnců betonářskou ocelí 10 505</t>
  </si>
  <si>
    <t>-1916582552</t>
  </si>
  <si>
    <t>Výztuž ztužujících pásů a věnců  z betonářské oceli 10 505 (R) nebo BSt 500</t>
  </si>
  <si>
    <t>((20.38+16.59)/6)*0.001 "2a+2b  -S1"</t>
  </si>
  <si>
    <t>((56.83+49.3)/6)*0.001 "2a+2b  -S10"</t>
  </si>
  <si>
    <t>(2.8+4.2)*0.001 "c.3"</t>
  </si>
  <si>
    <t>451541111</t>
  </si>
  <si>
    <t xml:space="preserve">Lože pod potrubí a drobné objekty otevřený výkop ze štěrkodrtě  </t>
  </si>
  <si>
    <t>535386527</t>
  </si>
  <si>
    <t>Lože pod potrubí, stoky a drobné objekty v otevřeném výkopu ze štěrkodrtě 0-63 mm</t>
  </si>
  <si>
    <t>(1.15*1.15+1.75*1.45)*0.1*10 "sachty 1+10"</t>
  </si>
  <si>
    <t>3.14*0.8*0.8*0.1*10</t>
  </si>
  <si>
    <t>Lože pod potrubí otevřený výkop z kameniva drobného těženého</t>
  </si>
  <si>
    <t>-1133870999</t>
  </si>
  <si>
    <t>1.0*0.1*305.8</t>
  </si>
  <si>
    <t>2024284545</t>
  </si>
  <si>
    <t>3+3+2+4</t>
  </si>
  <si>
    <t>5922401R</t>
  </si>
  <si>
    <t>prstenec betonový vyrovnávací  62,5x4x12 cm</t>
  </si>
  <si>
    <t>-677709521</t>
  </si>
  <si>
    <t>5922402R</t>
  </si>
  <si>
    <t>prstenec betonový vyrovnávací  62,5x6x12 cm</t>
  </si>
  <si>
    <t>155063173</t>
  </si>
  <si>
    <t>5922413R</t>
  </si>
  <si>
    <t>prstenec betonový vyrovnávací 62,5x8x12 cm</t>
  </si>
  <si>
    <t>-1800462811</t>
  </si>
  <si>
    <t>5922414R</t>
  </si>
  <si>
    <t>prstenec betonový vyrovnávací 62,5x10x12 cm</t>
  </si>
  <si>
    <t>-701795425</t>
  </si>
  <si>
    <t>4.04</t>
  </si>
  <si>
    <t>452112121</t>
  </si>
  <si>
    <t>Osazení betonových prstenců nebo rámů v do 200 mm</t>
  </si>
  <si>
    <t>261448207</t>
  </si>
  <si>
    <t>Osazení betonových dílců prstenců nebo rámů pod poklopy a mříže, výšky přes 100 do 200 mm</t>
  </si>
  <si>
    <t>5922415R</t>
  </si>
  <si>
    <t>prstenec betonový vyrovnávací 62,5x12x12 cm</t>
  </si>
  <si>
    <t>-1962314123</t>
  </si>
  <si>
    <t>452311141</t>
  </si>
  <si>
    <t>Podkladní desky z betonu prostého tř. C 16/20 otevřený výkop</t>
  </si>
  <si>
    <t>1143775883</t>
  </si>
  <si>
    <t>Podkladní a zajišťovací konstrukce z betonu prostého v otevřeném výkopu desky pod potrubí, stoky a drobné objekty z betonu tř. C 16/20</t>
  </si>
  <si>
    <t>452311171</t>
  </si>
  <si>
    <t>Podkladní desky z betonu prostého tř. C 30/37  XF4 otevřený výkop  Š1+Š10</t>
  </si>
  <si>
    <t>1581792180</t>
  </si>
  <si>
    <t>Podkladní a zajišťovací konstrukce z betonu prostého v otevřeném výkopu desky pod potrubí, stoky a drobné objekty z betonu tř. C 30/37</t>
  </si>
  <si>
    <t>1.15*1.15*0.2 "S1"</t>
  </si>
  <si>
    <t>1.75*1.45*0.2 "S10"</t>
  </si>
  <si>
    <t>0.8</t>
  </si>
  <si>
    <t>677557416</t>
  </si>
  <si>
    <t>3.14*1.6*0.1*10</t>
  </si>
  <si>
    <t>1.15*4*0.2 "S1"</t>
  </si>
  <si>
    <t>(1.75+1.45)*2*0.2 "S10"</t>
  </si>
  <si>
    <t>7.22</t>
  </si>
  <si>
    <t>452368211</t>
  </si>
  <si>
    <t>Výztuž podkladních desek nebo bloků nebo pražců otevřený výkop ze svařovaných sítí Kari</t>
  </si>
  <si>
    <t>197912779</t>
  </si>
  <si>
    <t>Výztuž podkladních desek, bloků nebo pražců v otevřeném výkopu ze svařovaných sítí typu Kari</t>
  </si>
  <si>
    <t>(9.56+18.8)*0.001 "S1+10"</t>
  </si>
  <si>
    <t>871395221</t>
  </si>
  <si>
    <t>Kanalizační potrubí z tvrdého PVC/KG jednovrstvé tuhost třídy SN8 DN 400</t>
  </si>
  <si>
    <t>-462588372</t>
  </si>
  <si>
    <t>Kanalizační potrubí z tvrdého PVC /KGv otevřeném výkopu ve sklonu do 20 %, hladkého plnostěnného jednovrstvého, tuhost třídy SN 8 DN 400</t>
  </si>
  <si>
    <t>(305.74-1.0*9.5-1.1)*1.03</t>
  </si>
  <si>
    <t>304</t>
  </si>
  <si>
    <t>877395221</t>
  </si>
  <si>
    <t>Montáž tvarovek z tvrdého PVC-systém KG nebo z polypropylenu-systém KG 2000 dvouosé DN 400</t>
  </si>
  <si>
    <t>-1708114422</t>
  </si>
  <si>
    <t>Montáž tvarovek na kanalizačním potrubí z trub z plastu  z tvrdého PVC nebo z polypropylenu v otevřeném výkopu dvouosých DN 400</t>
  </si>
  <si>
    <t>28611410</t>
  </si>
  <si>
    <t>odbočka kanalizační plastová s hrdlem KG 400/150/45°</t>
  </si>
  <si>
    <t>140404066</t>
  </si>
  <si>
    <t>5*1.03</t>
  </si>
  <si>
    <t>5.2</t>
  </si>
  <si>
    <t>892421111</t>
  </si>
  <si>
    <t>Těsnící zkouška vodou potrubí DN 400 nebo 500</t>
  </si>
  <si>
    <t>816219170</t>
  </si>
  <si>
    <t>Těsnící  zkoušky vodou na potrubí DN 400 nebo 500</t>
  </si>
  <si>
    <t>89244211R</t>
  </si>
  <si>
    <t>Zabezpečení konců potrubí DN nad 300 do 600 při těsnící zkouškách vodou</t>
  </si>
  <si>
    <t>658075171</t>
  </si>
  <si>
    <t>894411311</t>
  </si>
  <si>
    <t>Osazení železobetonových dílců pro šachty skruží rovných</t>
  </si>
  <si>
    <t>145276517</t>
  </si>
  <si>
    <t>3+4</t>
  </si>
  <si>
    <t>59224160</t>
  </si>
  <si>
    <t>skruž kanalizační s ocelovými stupadly 100 x 25 x 12 cm vč.těsnění</t>
  </si>
  <si>
    <t>1004232726</t>
  </si>
  <si>
    <t>skruž kanalizační s ocelovými stupadly 100 x 25 x 12 cm  vč.těsnění</t>
  </si>
  <si>
    <t>59224161</t>
  </si>
  <si>
    <t>skruž kanalizační s ocelovými stupadly 100 x 50 x 12 cm  vč.těsnění</t>
  </si>
  <si>
    <t>-1245139784</t>
  </si>
  <si>
    <t>894414111</t>
  </si>
  <si>
    <t>Osazení železobetonových dílců pro šachty skruží základových (dno)</t>
  </si>
  <si>
    <t>-346612948</t>
  </si>
  <si>
    <t>5922433R</t>
  </si>
  <si>
    <t>dno betonové šachty kanalizační přímé TBZ-Q 100/80  vč.těsnění</t>
  </si>
  <si>
    <t>1775480475</t>
  </si>
  <si>
    <t>10.1</t>
  </si>
  <si>
    <t>894414211</t>
  </si>
  <si>
    <t>Osazení železobetonových dílců pro šachty desek zákrytových-přechodových</t>
  </si>
  <si>
    <t>-1706926596</t>
  </si>
  <si>
    <t>Osazení železobetonových dílců pro šachty desek zákrytových</t>
  </si>
  <si>
    <t>59224075</t>
  </si>
  <si>
    <t>deska betonová zákrytová k ukončení šachet 1000/625x200 mm  vč.těsnění</t>
  </si>
  <si>
    <t>-254868597</t>
  </si>
  <si>
    <t>89441421R</t>
  </si>
  <si>
    <t>Osazení a dodávka železobetonových dílců - desek  PVS 144/114/20 ZD1 -D400 do flexib. mrazuvzdorného lepidla vč.dopravy</t>
  </si>
  <si>
    <t>1176542390</t>
  </si>
  <si>
    <t xml:space="preserve">1 " š10" </t>
  </si>
  <si>
    <t>899103112</t>
  </si>
  <si>
    <t>Osazení poklopů litinových nebo ocelových včetně rámů pro třídu zatížení B125, C250</t>
  </si>
  <si>
    <t>354680259</t>
  </si>
  <si>
    <t>Osazení poklopů litinových a ocelových včetně rámů pro třídu zatížení B125, C250</t>
  </si>
  <si>
    <t>7+1 "kruh.+ctver."</t>
  </si>
  <si>
    <t>5922465R</t>
  </si>
  <si>
    <t>poklop šachtový betonová výplň+litina  B 125mm bez odvětrání</t>
  </si>
  <si>
    <t>-370537730</t>
  </si>
  <si>
    <t>55241021R</t>
  </si>
  <si>
    <t xml:space="preserve">poklop šachtový třída B125, čtvercový rám 700/700, vstup 600/600 mm, vč.osazení beton.dlažby t.40mm do flexib. mrazuvzdorného lepidla </t>
  </si>
  <si>
    <t>-1243640155</t>
  </si>
  <si>
    <t>899104112</t>
  </si>
  <si>
    <t>Osazení poklopů litinových nebo ocelových včetně rámů pro třídu zatížení D400, E600</t>
  </si>
  <si>
    <t>-1431028492</t>
  </si>
  <si>
    <t>Osazení poklopů litinových a ocelových včetně rámů pro třídu zatížení D400, E600</t>
  </si>
  <si>
    <t>3 "kruh."</t>
  </si>
  <si>
    <t>5922466R</t>
  </si>
  <si>
    <t>poklop šachtový betonová výplň+litina  D 400mm bez odvětrání</t>
  </si>
  <si>
    <t>-1256248678</t>
  </si>
  <si>
    <t>89920411R</t>
  </si>
  <si>
    <t xml:space="preserve">Osazení mříží litinových včetně roznášecího bet./litin. rámů a košů na bahno pro třídu zatížení D400, E600do  rám vložen do flexib. mrazuvzdorného lepidla </t>
  </si>
  <si>
    <t>1023118859</t>
  </si>
  <si>
    <t>1 " Š1"</t>
  </si>
  <si>
    <t>2866193R</t>
  </si>
  <si>
    <t xml:space="preserve">mříž litinová  D400 se zajištěním čepem proti krádeži a nízkým košem vč roznášecího bet./litin. rámu do flexib. mrazuvzdorného lepidla </t>
  </si>
  <si>
    <t>-62381791</t>
  </si>
  <si>
    <t>89950122R</t>
  </si>
  <si>
    <t>Stupadla do šachet ocelová s PE povlakem vidlicová s obeton. osazovaná při zdění a betonování</t>
  </si>
  <si>
    <t>1979940552</t>
  </si>
  <si>
    <t>899623151</t>
  </si>
  <si>
    <t>Obetonování potrubí nebo zdiva stok betonem prostým tř. C 16/20 otevřený výkop</t>
  </si>
  <si>
    <t>72278068</t>
  </si>
  <si>
    <t>Obetonování potrubí nebo zdiva stok betonem prostým v otevřeném výkopu, beton tř. C 16/20</t>
  </si>
  <si>
    <t>0.38*(53+12)</t>
  </si>
  <si>
    <t>894608211</t>
  </si>
  <si>
    <t>Výztuž obetonování ze svařovaných sítí typu Kari</t>
  </si>
  <si>
    <t>-602480765</t>
  </si>
  <si>
    <t xml:space="preserve">1.1*65*7.9*0.001*1.05 "DN400" </t>
  </si>
  <si>
    <t>89962315R</t>
  </si>
  <si>
    <t xml:space="preserve">Přepojení stáv.potrubi DN400 +DN600  při zdění  šachet Š1+Š10  vč utěsněni-obetonování </t>
  </si>
  <si>
    <t>-343083249</t>
  </si>
  <si>
    <t>1 "1x dn600+3x dn400"</t>
  </si>
  <si>
    <t>89962316R</t>
  </si>
  <si>
    <t xml:space="preserve">Přepojení stáv dešt.kanalizace v trase  DN150-300 vč utěsněni-obetonování  vc. zemn.praci </t>
  </si>
  <si>
    <t>545464856</t>
  </si>
  <si>
    <t>89962317R</t>
  </si>
  <si>
    <t xml:space="preserve">Přepojení stáv dešt.kanalizace v trase  DN400 vč utěsněni-obetonování  vc. zemn.praci </t>
  </si>
  <si>
    <t>304606372</t>
  </si>
  <si>
    <t>Krytí potrubí z plastů výstražnou fólií z PVC 25 cm</t>
  </si>
  <si>
    <t>1435792294</t>
  </si>
  <si>
    <t>305.8*1.03</t>
  </si>
  <si>
    <t>315</t>
  </si>
  <si>
    <t>Ostatní konstrukce a práce-bourání</t>
  </si>
  <si>
    <t>96902113R</t>
  </si>
  <si>
    <t>Vybourání kanalizačního potrubí DN do 400 vč.odvozu na skládku +poplatek</t>
  </si>
  <si>
    <t>1973503002</t>
  </si>
  <si>
    <t>97608521R</t>
  </si>
  <si>
    <t xml:space="preserve">Vybourání kanalizačních rámů včetně poklopů nebo mříží pl do 0,3 m2 vč.odvozu do šrotu </t>
  </si>
  <si>
    <t>1376778318</t>
  </si>
  <si>
    <t xml:space="preserve">Vybourání drobných zámečnických a jiných konstrukcí  kanalizačních rámů litinových, z rýhovaného plechu nebo betonových včetně poklopů nebo mříží, plochy do 0,30 m2  vč.odvozu do šrotu </t>
  </si>
  <si>
    <t>997013501</t>
  </si>
  <si>
    <t>Odvoz suti a vybouraných hmot na skládku nebo meziskládku do 1 km se složením</t>
  </si>
  <si>
    <t>-1130721898</t>
  </si>
  <si>
    <t>Odvoz suti a vybouraných hmot na skládku nebo meziskládku  se složením, na vzdálenost do 1 km</t>
  </si>
  <si>
    <t>6.6</t>
  </si>
  <si>
    <t>997013509</t>
  </si>
  <si>
    <t>Příplatek k odvozu suti a vybouraných hmot na skládku ZKD 1 km přes 1 km</t>
  </si>
  <si>
    <t>1546173236</t>
  </si>
  <si>
    <t>Odvoz suti a vybouraných hmot na skládku nebo meziskládku  se složením, na vzdálenost Příplatek k ceně za každý další i započatý 1 km přes 1 km</t>
  </si>
  <si>
    <t>6.6*9</t>
  </si>
  <si>
    <t>997013801</t>
  </si>
  <si>
    <t>Poplatek za uložení na skládce (skládkovné) stavebního odpadu betonového kód odpadu 170 101</t>
  </si>
  <si>
    <t>515486984</t>
  </si>
  <si>
    <t>Poplatek za uložení stavebního odpadu na skládce (skládkovné) z prostého betonu zatříděného do Katalogu odpadů pod kódem 170 101</t>
  </si>
  <si>
    <t>998276101</t>
  </si>
  <si>
    <t>Přesun hmot pro trubní vedení z trub z plastických hmot otevřený výkop</t>
  </si>
  <si>
    <t>-855892787</t>
  </si>
  <si>
    <t>Přesun hmot pro trubní vedení hloubené z trub z plastických hmot nebo sklolaminátových pro vodovody nebo kanalizace v otevřeném výkopu dopravní vzdálenost do 15 m</t>
  </si>
  <si>
    <t>VON - Vedlejší a ostatní náklady stavby</t>
  </si>
  <si>
    <t>VRN - Vedlejší rozpočtové náklady</t>
  </si>
  <si>
    <t>VRN</t>
  </si>
  <si>
    <t>Vedlejší rozpočtové náklady</t>
  </si>
  <si>
    <t>012103000</t>
  </si>
  <si>
    <t>Geodetické práce před výstavbou</t>
  </si>
  <si>
    <t>kč</t>
  </si>
  <si>
    <t>1024</t>
  </si>
  <si>
    <t>173056298</t>
  </si>
  <si>
    <t>Průzkumné, geodetické a projektové práce geodetické práce před výstavbou</t>
  </si>
  <si>
    <t>012103000.1</t>
  </si>
  <si>
    <t>Geodetické práce před výstavbou - vytyčení stávajících podzemních sítí</t>
  </si>
  <si>
    <t>hod</t>
  </si>
  <si>
    <t>-1099815850</t>
  </si>
  <si>
    <t>012203000</t>
  </si>
  <si>
    <t>Geodetické práce při provádění stavby</t>
  </si>
  <si>
    <t>1668134053</t>
  </si>
  <si>
    <t>Průzkumné, geodetické a projektové práce geodetické práce při provádění stavby</t>
  </si>
  <si>
    <t>013254000</t>
  </si>
  <si>
    <t>Dokumentace skutečného provedení stavby</t>
  </si>
  <si>
    <t>-840949354</t>
  </si>
  <si>
    <t>Průzkumné, geodetické a projektové práce projektové práce dokumentace stavby (výkresová a textová) skutečného provedení stavby</t>
  </si>
  <si>
    <t>030001000</t>
  </si>
  <si>
    <t>Zařízení staveniště</t>
  </si>
  <si>
    <t>-503735049</t>
  </si>
  <si>
    <t>Základní rozdělení průvodních činností a nákladů zařízení staveniště</t>
  </si>
  <si>
    <t>034403000.1</t>
  </si>
  <si>
    <t xml:space="preserve">Dopravní značení na staveništi </t>
  </si>
  <si>
    <t>-1012874267</t>
  </si>
  <si>
    <t>Dopravní značení na staveništi - doprav.opatření během výstavby dle návrhů vykreslených a popsaných v příloze ZOV + DIO</t>
  </si>
  <si>
    <t>034503000</t>
  </si>
  <si>
    <t>Informační tabule na staveništi</t>
  </si>
  <si>
    <t>2119786791</t>
  </si>
  <si>
    <t>Informační tabule na staveništi - dle požadavku investora stavby, rozm. do 1,5 x 2,0m</t>
  </si>
  <si>
    <t>034503000.1</t>
  </si>
  <si>
    <t>1810376763</t>
  </si>
  <si>
    <t>Informační tabule na staveništi
2 x info tabule s nápisem "MUSÍME TO OPRAVIT", s logem SÚSSK a nápisem "SPRÁVA A ÚDRŽBA SILNIC STŘEDOČESKÉHO KRAJE, příspěvková organizace a piktogramem "zamračený smajlík"
2 x info tabule s nápisem "DÍKY A ŠŤASTNOU CESTU,  s logem SÚSSK a nápisem "SPRÁVA A ÚDRŽBA SILNIC STŘEDOČESKÉHO KRAJE, příspěvková organizace a piktogramem "smějící se smajlík"
velikost cedule min. š. 1m / 1,5m</t>
  </si>
  <si>
    <t>042503000</t>
  </si>
  <si>
    <t>Plán BOZP na staveništi</t>
  </si>
  <si>
    <t>1334962270</t>
  </si>
  <si>
    <t>043134000</t>
  </si>
  <si>
    <t>Zkoušky zatěžovací</t>
  </si>
  <si>
    <t>738690881</t>
  </si>
  <si>
    <t>Inženýrská činnost zkoušky a ostatní měření zkoušky zátěžové</t>
  </si>
  <si>
    <t>045002000</t>
  </si>
  <si>
    <t>Kompletační a koordinační činnost</t>
  </si>
  <si>
    <t>-2052826776</t>
  </si>
  <si>
    <t>Hlavní tituly průvodních činností a nákladů inženýrská činnost kompletační a koordinační činnost</t>
  </si>
  <si>
    <t>070001000</t>
  </si>
  <si>
    <t>Provozní vlivy</t>
  </si>
  <si>
    <t>-1372751954</t>
  </si>
  <si>
    <t>Základní rozdělení průvodních činností a nákladů provozní vlivy</t>
  </si>
  <si>
    <t>091704000</t>
  </si>
  <si>
    <t>Náklady na údržbu</t>
  </si>
  <si>
    <t>-508641315</t>
  </si>
  <si>
    <t>Ostatní náklady související s objektem náklady na údržbu</t>
  </si>
  <si>
    <t>012403000</t>
  </si>
  <si>
    <t>Kartografické práce - geometrický plán po dokončení stavby</t>
  </si>
  <si>
    <t>Kč</t>
  </si>
  <si>
    <t>-1946366843</t>
  </si>
  <si>
    <t xml:space="preserve">Kartografické práce - zpracování geometrického plánu pro narovnání majetkoprávní vztahů mezi SUS SK a obcí Jivina, vč. ověření, podání na K.Ú. a vč. zaplacení poplatků na K.Ú.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</si>
</sst>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36" fillId="2" borderId="0" xfId="1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8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8" fillId="0" borderId="22" xfId="0" applyNumberFormat="1" applyFont="1" applyBorder="1" applyAlignment="1">
      <alignment vertical="center"/>
    </xf>
    <xf numFmtId="4" fontId="28" fillId="0" borderId="23" xfId="0" applyNumberFormat="1" applyFont="1" applyBorder="1" applyAlignment="1">
      <alignment vertical="center"/>
    </xf>
    <xf numFmtId="166" fontId="28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0" fontId="0" fillId="2" borderId="0" xfId="0" applyFill="1" applyProtection="1"/>
    <xf numFmtId="0" fontId="29" fillId="2" borderId="0" xfId="1" applyFont="1" applyFill="1" applyAlignment="1" applyProtection="1">
      <alignment vertical="center"/>
    </xf>
    <xf numFmtId="0" fontId="36" fillId="2" borderId="0" xfId="1" applyFill="1" applyProtection="1"/>
    <xf numFmtId="165" fontId="2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4" fontId="5" fillId="0" borderId="23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4" fontId="22" fillId="0" borderId="0" xfId="0" applyNumberFormat="1" applyFont="1" applyAlignment="1"/>
    <xf numFmtId="166" fontId="31" fillId="0" borderId="15" xfId="0" applyNumberFormat="1" applyFont="1" applyBorder="1" applyAlignment="1"/>
    <xf numFmtId="166" fontId="31" fillId="0" borderId="16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/>
    <xf numFmtId="0" fontId="7" fillId="0" borderId="17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8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35" fillId="0" borderId="27" xfId="0" applyFont="1" applyBorder="1" applyAlignment="1" applyProtection="1">
      <alignment horizontal="center" vertical="center"/>
      <protection locked="0"/>
    </xf>
    <xf numFmtId="49" fontId="35" fillId="0" borderId="27" xfId="0" applyNumberFormat="1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167" fontId="35" fillId="0" borderId="27" xfId="0" applyNumberFormat="1" applyFont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 locked="0"/>
    </xf>
    <xf numFmtId="0" fontId="35" fillId="0" borderId="4" xfId="0" applyFont="1" applyBorder="1" applyAlignment="1">
      <alignment vertical="center"/>
    </xf>
    <xf numFmtId="0" fontId="35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5" borderId="9" xfId="0" applyFont="1" applyFill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2" borderId="0" xfId="1" applyFont="1" applyFill="1" applyAlignment="1" applyProtection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33" width="2.33203125" customWidth="1"/>
    <col min="34" max="34" width="2.83203125" customWidth="1"/>
    <col min="35" max="35" width="27.1640625" customWidth="1"/>
    <col min="36" max="37" width="2.1640625" customWidth="1"/>
    <col min="38" max="38" width="7.1640625" customWidth="1"/>
    <col min="39" max="39" width="2.83203125" customWidth="1"/>
    <col min="40" max="40" width="11.5" customWidth="1"/>
    <col min="41" max="41" width="6.5" customWidth="1"/>
    <col min="42" max="42" width="3.5" customWidth="1"/>
    <col min="43" max="43" width="13.5" customWidth="1"/>
    <col min="44" max="44" width="11.6640625" customWidth="1"/>
    <col min="45" max="47" width="22.1640625" hidden="1" customWidth="1"/>
    <col min="48" max="52" width="18.5" hidden="1" customWidth="1"/>
    <col min="53" max="53" width="16.5" hidden="1" customWidth="1"/>
    <col min="54" max="54" width="21.5" hidden="1" customWidth="1"/>
    <col min="55" max="56" width="16.5" hidden="1" customWidth="1"/>
    <col min="57" max="57" width="57" customWidth="1"/>
    <col min="71" max="91" width="9.1640625" hidden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1:74" ht="36.950000000000003" customHeight="1">
      <c r="AR2" s="206" t="s">
        <v>8</v>
      </c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S2" s="22" t="s">
        <v>9</v>
      </c>
      <c r="BT2" s="22" t="s">
        <v>10</v>
      </c>
    </row>
    <row r="3" spans="1:74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1:74" ht="36.950000000000003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S4" s="22" t="s">
        <v>14</v>
      </c>
    </row>
    <row r="5" spans="1:74" ht="14.45" customHeight="1">
      <c r="B5" s="26"/>
      <c r="C5" s="27"/>
      <c r="D5" s="31" t="s">
        <v>15</v>
      </c>
      <c r="E5" s="27"/>
      <c r="F5" s="27"/>
      <c r="G5" s="27"/>
      <c r="H5" s="27"/>
      <c r="I5" s="27"/>
      <c r="J5" s="27"/>
      <c r="K5" s="203" t="s">
        <v>16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7"/>
      <c r="AQ5" s="29"/>
      <c r="BS5" s="22" t="s">
        <v>9</v>
      </c>
    </row>
    <row r="6" spans="1:74" ht="36.950000000000003" customHeight="1">
      <c r="B6" s="26"/>
      <c r="C6" s="27"/>
      <c r="D6" s="33" t="s">
        <v>17</v>
      </c>
      <c r="E6" s="27"/>
      <c r="F6" s="27"/>
      <c r="G6" s="27"/>
      <c r="H6" s="27"/>
      <c r="I6" s="27"/>
      <c r="J6" s="27"/>
      <c r="K6" s="205" t="s">
        <v>18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7"/>
      <c r="AQ6" s="29"/>
      <c r="BS6" s="22" t="s">
        <v>9</v>
      </c>
    </row>
    <row r="7" spans="1:74" ht="14.45" customHeight="1">
      <c r="B7" s="26"/>
      <c r="C7" s="27"/>
      <c r="D7" s="34" t="s">
        <v>19</v>
      </c>
      <c r="E7" s="27"/>
      <c r="F7" s="27"/>
      <c r="G7" s="27"/>
      <c r="H7" s="27"/>
      <c r="I7" s="27"/>
      <c r="J7" s="27"/>
      <c r="K7" s="32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4" t="s">
        <v>20</v>
      </c>
      <c r="AL7" s="27"/>
      <c r="AM7" s="27"/>
      <c r="AN7" s="32" t="s">
        <v>5</v>
      </c>
      <c r="AO7" s="27"/>
      <c r="AP7" s="27"/>
      <c r="AQ7" s="29"/>
      <c r="BS7" s="22" t="s">
        <v>9</v>
      </c>
    </row>
    <row r="8" spans="1:74" ht="14.45" customHeight="1">
      <c r="B8" s="26"/>
      <c r="C8" s="27"/>
      <c r="D8" s="34" t="s">
        <v>21</v>
      </c>
      <c r="E8" s="27"/>
      <c r="F8" s="27"/>
      <c r="G8" s="27"/>
      <c r="H8" s="27"/>
      <c r="I8" s="27"/>
      <c r="J8" s="27"/>
      <c r="K8" s="32" t="s">
        <v>22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4" t="s">
        <v>23</v>
      </c>
      <c r="AL8" s="27"/>
      <c r="AM8" s="27"/>
      <c r="AN8" s="32" t="s">
        <v>24</v>
      </c>
      <c r="AO8" s="27"/>
      <c r="AP8" s="27"/>
      <c r="AQ8" s="29"/>
      <c r="BS8" s="22" t="s">
        <v>9</v>
      </c>
    </row>
    <row r="9" spans="1:74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S9" s="22" t="s">
        <v>9</v>
      </c>
    </row>
    <row r="10" spans="1:74" ht="14.45" customHeight="1">
      <c r="B10" s="26"/>
      <c r="C10" s="27"/>
      <c r="D10" s="34" t="s">
        <v>25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4" t="s">
        <v>26</v>
      </c>
      <c r="AL10" s="27"/>
      <c r="AM10" s="27"/>
      <c r="AN10" s="32" t="s">
        <v>5</v>
      </c>
      <c r="AO10" s="27"/>
      <c r="AP10" s="27"/>
      <c r="AQ10" s="29"/>
      <c r="BS10" s="22" t="s">
        <v>9</v>
      </c>
    </row>
    <row r="11" spans="1:74" ht="18.399999999999999" customHeight="1">
      <c r="B11" s="26"/>
      <c r="C11" s="27"/>
      <c r="D11" s="27"/>
      <c r="E11" s="32" t="s">
        <v>27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4" t="s">
        <v>28</v>
      </c>
      <c r="AL11" s="27"/>
      <c r="AM11" s="27"/>
      <c r="AN11" s="32" t="s">
        <v>5</v>
      </c>
      <c r="AO11" s="27"/>
      <c r="AP11" s="27"/>
      <c r="AQ11" s="29"/>
      <c r="BS11" s="22" t="s">
        <v>9</v>
      </c>
    </row>
    <row r="12" spans="1:74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S12" s="22" t="s">
        <v>9</v>
      </c>
    </row>
    <row r="13" spans="1:74" ht="14.45" customHeight="1">
      <c r="B13" s="26"/>
      <c r="C13" s="27"/>
      <c r="D13" s="34" t="s">
        <v>29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4" t="s">
        <v>26</v>
      </c>
      <c r="AL13" s="27"/>
      <c r="AM13" s="27"/>
      <c r="AN13" s="32" t="s">
        <v>5</v>
      </c>
      <c r="AO13" s="27"/>
      <c r="AP13" s="27"/>
      <c r="AQ13" s="29"/>
      <c r="BS13" s="22" t="s">
        <v>9</v>
      </c>
    </row>
    <row r="14" spans="1:74" ht="15">
      <c r="B14" s="26"/>
      <c r="C14" s="27"/>
      <c r="D14" s="27"/>
      <c r="E14" s="32" t="s">
        <v>30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4" t="s">
        <v>28</v>
      </c>
      <c r="AL14" s="27"/>
      <c r="AM14" s="27"/>
      <c r="AN14" s="32" t="s">
        <v>5</v>
      </c>
      <c r="AO14" s="27"/>
      <c r="AP14" s="27"/>
      <c r="AQ14" s="29"/>
      <c r="BS14" s="22" t="s">
        <v>9</v>
      </c>
    </row>
    <row r="15" spans="1:74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S15" s="22" t="s">
        <v>6</v>
      </c>
    </row>
    <row r="16" spans="1:74" ht="14.45" customHeight="1">
      <c r="B16" s="26"/>
      <c r="C16" s="27"/>
      <c r="D16" s="34" t="s">
        <v>31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4" t="s">
        <v>26</v>
      </c>
      <c r="AL16" s="27"/>
      <c r="AM16" s="27"/>
      <c r="AN16" s="32" t="s">
        <v>5</v>
      </c>
      <c r="AO16" s="27"/>
      <c r="AP16" s="27"/>
      <c r="AQ16" s="29"/>
      <c r="BS16" s="22" t="s">
        <v>6</v>
      </c>
    </row>
    <row r="17" spans="2:71" ht="18.399999999999999" customHeight="1">
      <c r="B17" s="26"/>
      <c r="C17" s="27"/>
      <c r="D17" s="27"/>
      <c r="E17" s="32" t="s">
        <v>32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4" t="s">
        <v>28</v>
      </c>
      <c r="AL17" s="27"/>
      <c r="AM17" s="27"/>
      <c r="AN17" s="32" t="s">
        <v>5</v>
      </c>
      <c r="AO17" s="27"/>
      <c r="AP17" s="27"/>
      <c r="AQ17" s="29"/>
      <c r="BS17" s="22" t="s">
        <v>33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S18" s="22" t="s">
        <v>9</v>
      </c>
    </row>
    <row r="19" spans="2:71" ht="14.45" customHeight="1">
      <c r="B19" s="26"/>
      <c r="C19" s="27"/>
      <c r="D19" s="34" t="s">
        <v>34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S19" s="22" t="s">
        <v>9</v>
      </c>
    </row>
    <row r="20" spans="2:71" ht="63" customHeight="1">
      <c r="B20" s="26"/>
      <c r="C20" s="27"/>
      <c r="D20" s="27"/>
      <c r="E20" s="226" t="s">
        <v>35</v>
      </c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7"/>
      <c r="AP20" s="27"/>
      <c r="AQ20" s="29"/>
      <c r="BS20" s="22" t="s">
        <v>6</v>
      </c>
    </row>
    <row r="21" spans="2:71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</row>
    <row r="22" spans="2:71" ht="6.95" customHeight="1">
      <c r="B22" s="26"/>
      <c r="C22" s="27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7"/>
      <c r="AQ22" s="29"/>
    </row>
    <row r="23" spans="2:71" s="1" customFormat="1" ht="25.9" customHeight="1">
      <c r="B23" s="36"/>
      <c r="C23" s="37"/>
      <c r="D23" s="38" t="s">
        <v>36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27">
        <f>ROUND(AG51,2)</f>
        <v>0</v>
      </c>
      <c r="AL23" s="228"/>
      <c r="AM23" s="228"/>
      <c r="AN23" s="228"/>
      <c r="AO23" s="228"/>
      <c r="AP23" s="37"/>
      <c r="AQ23" s="40"/>
    </row>
    <row r="24" spans="2:71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</row>
    <row r="25" spans="2:71" s="1" customForma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219" t="s">
        <v>37</v>
      </c>
      <c r="M25" s="219"/>
      <c r="N25" s="219"/>
      <c r="O25" s="219"/>
      <c r="P25" s="37"/>
      <c r="Q25" s="37"/>
      <c r="R25" s="37"/>
      <c r="S25" s="37"/>
      <c r="T25" s="37"/>
      <c r="U25" s="37"/>
      <c r="V25" s="37"/>
      <c r="W25" s="219" t="s">
        <v>38</v>
      </c>
      <c r="X25" s="219"/>
      <c r="Y25" s="219"/>
      <c r="Z25" s="219"/>
      <c r="AA25" s="219"/>
      <c r="AB25" s="219"/>
      <c r="AC25" s="219"/>
      <c r="AD25" s="219"/>
      <c r="AE25" s="219"/>
      <c r="AF25" s="37"/>
      <c r="AG25" s="37"/>
      <c r="AH25" s="37"/>
      <c r="AI25" s="37"/>
      <c r="AJ25" s="37"/>
      <c r="AK25" s="219" t="s">
        <v>39</v>
      </c>
      <c r="AL25" s="219"/>
      <c r="AM25" s="219"/>
      <c r="AN25" s="219"/>
      <c r="AO25" s="219"/>
      <c r="AP25" s="37"/>
      <c r="AQ25" s="40"/>
    </row>
    <row r="26" spans="2:71" s="2" customFormat="1" ht="14.45" customHeight="1">
      <c r="B26" s="42"/>
      <c r="C26" s="43"/>
      <c r="D26" s="44" t="s">
        <v>40</v>
      </c>
      <c r="E26" s="43"/>
      <c r="F26" s="44" t="s">
        <v>41</v>
      </c>
      <c r="G26" s="43"/>
      <c r="H26" s="43"/>
      <c r="I26" s="43"/>
      <c r="J26" s="43"/>
      <c r="K26" s="43"/>
      <c r="L26" s="201">
        <v>0.21</v>
      </c>
      <c r="M26" s="202"/>
      <c r="N26" s="202"/>
      <c r="O26" s="202"/>
      <c r="P26" s="43"/>
      <c r="Q26" s="43"/>
      <c r="R26" s="43"/>
      <c r="S26" s="43"/>
      <c r="T26" s="43"/>
      <c r="U26" s="43"/>
      <c r="V26" s="43"/>
      <c r="W26" s="212">
        <f>ROUND(AZ51,2)</f>
        <v>0</v>
      </c>
      <c r="X26" s="202"/>
      <c r="Y26" s="202"/>
      <c r="Z26" s="202"/>
      <c r="AA26" s="202"/>
      <c r="AB26" s="202"/>
      <c r="AC26" s="202"/>
      <c r="AD26" s="202"/>
      <c r="AE26" s="202"/>
      <c r="AF26" s="43"/>
      <c r="AG26" s="43"/>
      <c r="AH26" s="43"/>
      <c r="AI26" s="43"/>
      <c r="AJ26" s="43"/>
      <c r="AK26" s="212">
        <f>ROUND(AV51,2)</f>
        <v>0</v>
      </c>
      <c r="AL26" s="202"/>
      <c r="AM26" s="202"/>
      <c r="AN26" s="202"/>
      <c r="AO26" s="202"/>
      <c r="AP26" s="43"/>
      <c r="AQ26" s="45"/>
    </row>
    <row r="27" spans="2:71" s="2" customFormat="1" ht="14.45" customHeight="1">
      <c r="B27" s="42"/>
      <c r="C27" s="43"/>
      <c r="D27" s="43"/>
      <c r="E27" s="43"/>
      <c r="F27" s="44" t="s">
        <v>42</v>
      </c>
      <c r="G27" s="43"/>
      <c r="H27" s="43"/>
      <c r="I27" s="43"/>
      <c r="J27" s="43"/>
      <c r="K27" s="43"/>
      <c r="L27" s="201">
        <v>0.15</v>
      </c>
      <c r="M27" s="202"/>
      <c r="N27" s="202"/>
      <c r="O27" s="202"/>
      <c r="P27" s="43"/>
      <c r="Q27" s="43"/>
      <c r="R27" s="43"/>
      <c r="S27" s="43"/>
      <c r="T27" s="43"/>
      <c r="U27" s="43"/>
      <c r="V27" s="43"/>
      <c r="W27" s="212">
        <f>ROUND(BA51,2)</f>
        <v>0</v>
      </c>
      <c r="X27" s="202"/>
      <c r="Y27" s="202"/>
      <c r="Z27" s="202"/>
      <c r="AA27" s="202"/>
      <c r="AB27" s="202"/>
      <c r="AC27" s="202"/>
      <c r="AD27" s="202"/>
      <c r="AE27" s="202"/>
      <c r="AF27" s="43"/>
      <c r="AG27" s="43"/>
      <c r="AH27" s="43"/>
      <c r="AI27" s="43"/>
      <c r="AJ27" s="43"/>
      <c r="AK27" s="212">
        <f>ROUND(AW51,2)</f>
        <v>0</v>
      </c>
      <c r="AL27" s="202"/>
      <c r="AM27" s="202"/>
      <c r="AN27" s="202"/>
      <c r="AO27" s="202"/>
      <c r="AP27" s="43"/>
      <c r="AQ27" s="45"/>
    </row>
    <row r="28" spans="2:71" s="2" customFormat="1" ht="14.45" hidden="1" customHeight="1">
      <c r="B28" s="42"/>
      <c r="C28" s="43"/>
      <c r="D28" s="43"/>
      <c r="E28" s="43"/>
      <c r="F28" s="44" t="s">
        <v>43</v>
      </c>
      <c r="G28" s="43"/>
      <c r="H28" s="43"/>
      <c r="I28" s="43"/>
      <c r="J28" s="43"/>
      <c r="K28" s="43"/>
      <c r="L28" s="201">
        <v>0.21</v>
      </c>
      <c r="M28" s="202"/>
      <c r="N28" s="202"/>
      <c r="O28" s="202"/>
      <c r="P28" s="43"/>
      <c r="Q28" s="43"/>
      <c r="R28" s="43"/>
      <c r="S28" s="43"/>
      <c r="T28" s="43"/>
      <c r="U28" s="43"/>
      <c r="V28" s="43"/>
      <c r="W28" s="212">
        <f>ROUND(BB51,2)</f>
        <v>0</v>
      </c>
      <c r="X28" s="202"/>
      <c r="Y28" s="202"/>
      <c r="Z28" s="202"/>
      <c r="AA28" s="202"/>
      <c r="AB28" s="202"/>
      <c r="AC28" s="202"/>
      <c r="AD28" s="202"/>
      <c r="AE28" s="202"/>
      <c r="AF28" s="43"/>
      <c r="AG28" s="43"/>
      <c r="AH28" s="43"/>
      <c r="AI28" s="43"/>
      <c r="AJ28" s="43"/>
      <c r="AK28" s="212">
        <v>0</v>
      </c>
      <c r="AL28" s="202"/>
      <c r="AM28" s="202"/>
      <c r="AN28" s="202"/>
      <c r="AO28" s="202"/>
      <c r="AP28" s="43"/>
      <c r="AQ28" s="45"/>
    </row>
    <row r="29" spans="2:71" s="2" customFormat="1" ht="14.45" hidden="1" customHeight="1">
      <c r="B29" s="42"/>
      <c r="C29" s="43"/>
      <c r="D29" s="43"/>
      <c r="E29" s="43"/>
      <c r="F29" s="44" t="s">
        <v>44</v>
      </c>
      <c r="G29" s="43"/>
      <c r="H29" s="43"/>
      <c r="I29" s="43"/>
      <c r="J29" s="43"/>
      <c r="K29" s="43"/>
      <c r="L29" s="201">
        <v>0.15</v>
      </c>
      <c r="M29" s="202"/>
      <c r="N29" s="202"/>
      <c r="O29" s="202"/>
      <c r="P29" s="43"/>
      <c r="Q29" s="43"/>
      <c r="R29" s="43"/>
      <c r="S29" s="43"/>
      <c r="T29" s="43"/>
      <c r="U29" s="43"/>
      <c r="V29" s="43"/>
      <c r="W29" s="212">
        <f>ROUND(BC51,2)</f>
        <v>0</v>
      </c>
      <c r="X29" s="202"/>
      <c r="Y29" s="202"/>
      <c r="Z29" s="202"/>
      <c r="AA29" s="202"/>
      <c r="AB29" s="202"/>
      <c r="AC29" s="202"/>
      <c r="AD29" s="202"/>
      <c r="AE29" s="202"/>
      <c r="AF29" s="43"/>
      <c r="AG29" s="43"/>
      <c r="AH29" s="43"/>
      <c r="AI29" s="43"/>
      <c r="AJ29" s="43"/>
      <c r="AK29" s="212">
        <v>0</v>
      </c>
      <c r="AL29" s="202"/>
      <c r="AM29" s="202"/>
      <c r="AN29" s="202"/>
      <c r="AO29" s="202"/>
      <c r="AP29" s="43"/>
      <c r="AQ29" s="45"/>
    </row>
    <row r="30" spans="2:71" s="2" customFormat="1" ht="14.45" hidden="1" customHeight="1">
      <c r="B30" s="42"/>
      <c r="C30" s="43"/>
      <c r="D30" s="43"/>
      <c r="E30" s="43"/>
      <c r="F30" s="44" t="s">
        <v>45</v>
      </c>
      <c r="G30" s="43"/>
      <c r="H30" s="43"/>
      <c r="I30" s="43"/>
      <c r="J30" s="43"/>
      <c r="K30" s="43"/>
      <c r="L30" s="201">
        <v>0</v>
      </c>
      <c r="M30" s="202"/>
      <c r="N30" s="202"/>
      <c r="O30" s="202"/>
      <c r="P30" s="43"/>
      <c r="Q30" s="43"/>
      <c r="R30" s="43"/>
      <c r="S30" s="43"/>
      <c r="T30" s="43"/>
      <c r="U30" s="43"/>
      <c r="V30" s="43"/>
      <c r="W30" s="212">
        <f>ROUND(BD51,2)</f>
        <v>0</v>
      </c>
      <c r="X30" s="202"/>
      <c r="Y30" s="202"/>
      <c r="Z30" s="202"/>
      <c r="AA30" s="202"/>
      <c r="AB30" s="202"/>
      <c r="AC30" s="202"/>
      <c r="AD30" s="202"/>
      <c r="AE30" s="202"/>
      <c r="AF30" s="43"/>
      <c r="AG30" s="43"/>
      <c r="AH30" s="43"/>
      <c r="AI30" s="43"/>
      <c r="AJ30" s="43"/>
      <c r="AK30" s="212">
        <v>0</v>
      </c>
      <c r="AL30" s="202"/>
      <c r="AM30" s="202"/>
      <c r="AN30" s="202"/>
      <c r="AO30" s="202"/>
      <c r="AP30" s="43"/>
      <c r="AQ30" s="45"/>
    </row>
    <row r="31" spans="2:71" s="1" customFormat="1" ht="6.9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</row>
    <row r="32" spans="2:71" s="1" customFormat="1" ht="25.9" customHeight="1">
      <c r="B32" s="36"/>
      <c r="C32" s="46"/>
      <c r="D32" s="47" t="s">
        <v>46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47</v>
      </c>
      <c r="U32" s="48"/>
      <c r="V32" s="48"/>
      <c r="W32" s="48"/>
      <c r="X32" s="213" t="s">
        <v>48</v>
      </c>
      <c r="Y32" s="214"/>
      <c r="Z32" s="214"/>
      <c r="AA32" s="214"/>
      <c r="AB32" s="214"/>
      <c r="AC32" s="48"/>
      <c r="AD32" s="48"/>
      <c r="AE32" s="48"/>
      <c r="AF32" s="48"/>
      <c r="AG32" s="48"/>
      <c r="AH32" s="48"/>
      <c r="AI32" s="48"/>
      <c r="AJ32" s="48"/>
      <c r="AK32" s="215">
        <f>SUM(AK23:AK30)</f>
        <v>0</v>
      </c>
      <c r="AL32" s="214"/>
      <c r="AM32" s="214"/>
      <c r="AN32" s="214"/>
      <c r="AO32" s="216"/>
      <c r="AP32" s="46"/>
      <c r="AQ32" s="50"/>
    </row>
    <row r="33" spans="2:56" s="1" customFormat="1" ht="6.9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56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56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6"/>
    </row>
    <row r="39" spans="2:56" s="1" customFormat="1" ht="36.950000000000003" customHeight="1">
      <c r="B39" s="36"/>
      <c r="C39" s="56" t="s">
        <v>49</v>
      </c>
      <c r="AR39" s="36"/>
    </row>
    <row r="40" spans="2:56" s="1" customFormat="1" ht="6.95" customHeight="1">
      <c r="B40" s="36"/>
      <c r="AR40" s="36"/>
    </row>
    <row r="41" spans="2:56" s="3" customFormat="1" ht="14.45" customHeight="1">
      <c r="B41" s="57"/>
      <c r="C41" s="58" t="s">
        <v>15</v>
      </c>
      <c r="L41" s="3" t="str">
        <f>K5</f>
        <v>427-18</v>
      </c>
      <c r="AR41" s="57"/>
    </row>
    <row r="42" spans="2:56" s="4" customFormat="1" ht="36.950000000000003" customHeight="1">
      <c r="B42" s="59"/>
      <c r="C42" s="60" t="s">
        <v>17</v>
      </c>
      <c r="L42" s="217" t="str">
        <f>K6</f>
        <v>Jivina-chodník podél sil. II/117</v>
      </c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R42" s="59"/>
    </row>
    <row r="43" spans="2:56" s="1" customFormat="1" ht="6.95" customHeight="1">
      <c r="B43" s="36"/>
      <c r="AR43" s="36"/>
    </row>
    <row r="44" spans="2:56" s="1" customFormat="1" ht="15">
      <c r="B44" s="36"/>
      <c r="C44" s="58" t="s">
        <v>21</v>
      </c>
      <c r="L44" s="61" t="str">
        <f>IF(K8="","",K8)</f>
        <v xml:space="preserve">obec Jivina </v>
      </c>
      <c r="AI44" s="58" t="s">
        <v>23</v>
      </c>
      <c r="AM44" s="220" t="str">
        <f>IF(AN8= "","",AN8)</f>
        <v>15. 10. 2018</v>
      </c>
      <c r="AN44" s="220"/>
      <c r="AR44" s="36"/>
    </row>
    <row r="45" spans="2:56" s="1" customFormat="1" ht="6.95" customHeight="1">
      <c r="B45" s="36"/>
      <c r="AR45" s="36"/>
    </row>
    <row r="46" spans="2:56" s="1" customFormat="1" ht="15">
      <c r="B46" s="36"/>
      <c r="C46" s="58" t="s">
        <v>25</v>
      </c>
      <c r="L46" s="3" t="str">
        <f>IF(E11= "","",E11)</f>
        <v>obec Jivina ,Jivina 76 Komárov</v>
      </c>
      <c r="AI46" s="58" t="s">
        <v>31</v>
      </c>
      <c r="AM46" s="221" t="str">
        <f>IF(E17="","",E17)</f>
        <v>J.Mška</v>
      </c>
      <c r="AN46" s="221"/>
      <c r="AO46" s="221"/>
      <c r="AP46" s="221"/>
      <c r="AR46" s="36"/>
      <c r="AS46" s="208" t="s">
        <v>50</v>
      </c>
      <c r="AT46" s="209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5">
      <c r="B47" s="36"/>
      <c r="C47" s="58" t="s">
        <v>29</v>
      </c>
      <c r="L47" s="3" t="str">
        <f>IF(E14="","",E14)</f>
        <v xml:space="preserve"> </v>
      </c>
      <c r="AR47" s="36"/>
      <c r="AS47" s="210"/>
      <c r="AT47" s="211"/>
      <c r="AU47" s="37"/>
      <c r="AV47" s="37"/>
      <c r="AW47" s="37"/>
      <c r="AX47" s="37"/>
      <c r="AY47" s="37"/>
      <c r="AZ47" s="37"/>
      <c r="BA47" s="37"/>
      <c r="BB47" s="37"/>
      <c r="BC47" s="37"/>
      <c r="BD47" s="65"/>
    </row>
    <row r="48" spans="2:56" s="1" customFormat="1" ht="10.9" customHeight="1">
      <c r="B48" s="36"/>
      <c r="AR48" s="36"/>
      <c r="AS48" s="210"/>
      <c r="AT48" s="211"/>
      <c r="AU48" s="37"/>
      <c r="AV48" s="37"/>
      <c r="AW48" s="37"/>
      <c r="AX48" s="37"/>
      <c r="AY48" s="37"/>
      <c r="AZ48" s="37"/>
      <c r="BA48" s="37"/>
      <c r="BB48" s="37"/>
      <c r="BC48" s="37"/>
      <c r="BD48" s="65"/>
    </row>
    <row r="49" spans="1:91" s="1" customFormat="1" ht="29.25" customHeight="1">
      <c r="B49" s="36"/>
      <c r="C49" s="233" t="s">
        <v>51</v>
      </c>
      <c r="D49" s="223"/>
      <c r="E49" s="223"/>
      <c r="F49" s="223"/>
      <c r="G49" s="223"/>
      <c r="H49" s="66"/>
      <c r="I49" s="222" t="s">
        <v>52</v>
      </c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9" t="s">
        <v>53</v>
      </c>
      <c r="AH49" s="223"/>
      <c r="AI49" s="223"/>
      <c r="AJ49" s="223"/>
      <c r="AK49" s="223"/>
      <c r="AL49" s="223"/>
      <c r="AM49" s="223"/>
      <c r="AN49" s="222" t="s">
        <v>54</v>
      </c>
      <c r="AO49" s="223"/>
      <c r="AP49" s="223"/>
      <c r="AQ49" s="67" t="s">
        <v>55</v>
      </c>
      <c r="AR49" s="36"/>
      <c r="AS49" s="68" t="s">
        <v>56</v>
      </c>
      <c r="AT49" s="69" t="s">
        <v>57</v>
      </c>
      <c r="AU49" s="69" t="s">
        <v>58</v>
      </c>
      <c r="AV49" s="69" t="s">
        <v>59</v>
      </c>
      <c r="AW49" s="69" t="s">
        <v>60</v>
      </c>
      <c r="AX49" s="69" t="s">
        <v>61</v>
      </c>
      <c r="AY49" s="69" t="s">
        <v>62</v>
      </c>
      <c r="AZ49" s="69" t="s">
        <v>63</v>
      </c>
      <c r="BA49" s="69" t="s">
        <v>64</v>
      </c>
      <c r="BB49" s="69" t="s">
        <v>65</v>
      </c>
      <c r="BC49" s="69" t="s">
        <v>66</v>
      </c>
      <c r="BD49" s="70" t="s">
        <v>67</v>
      </c>
    </row>
    <row r="50" spans="1:91" s="1" customFormat="1" ht="10.9" customHeight="1">
      <c r="B50" s="36"/>
      <c r="AR50" s="36"/>
      <c r="AS50" s="71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1:91" s="4" customFormat="1" ht="32.450000000000003" customHeight="1">
      <c r="B51" s="59"/>
      <c r="C51" s="72" t="s">
        <v>68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231">
        <f>ROUND(SUM(AG52:AG54),2)</f>
        <v>0</v>
      </c>
      <c r="AH51" s="231"/>
      <c r="AI51" s="231"/>
      <c r="AJ51" s="231"/>
      <c r="AK51" s="231"/>
      <c r="AL51" s="231"/>
      <c r="AM51" s="231"/>
      <c r="AN51" s="232">
        <f>SUM(AG51,AT51)</f>
        <v>0</v>
      </c>
      <c r="AO51" s="232"/>
      <c r="AP51" s="232"/>
      <c r="AQ51" s="74" t="s">
        <v>5</v>
      </c>
      <c r="AR51" s="59"/>
      <c r="AS51" s="75">
        <f>ROUND(SUM(AS52:AS54),2)</f>
        <v>0</v>
      </c>
      <c r="AT51" s="76">
        <f>ROUND(SUM(AV51:AW51),2)</f>
        <v>0</v>
      </c>
      <c r="AU51" s="77">
        <f>ROUND(SUM(AU52:AU54),5)</f>
        <v>5236.3541699999996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ROUND(SUM(AZ52:AZ54),2)</f>
        <v>0</v>
      </c>
      <c r="BA51" s="76">
        <f>ROUND(SUM(BA52:BA54),2)</f>
        <v>0</v>
      </c>
      <c r="BB51" s="76">
        <f>ROUND(SUM(BB52:BB54),2)</f>
        <v>0</v>
      </c>
      <c r="BC51" s="76">
        <f>ROUND(SUM(BC52:BC54),2)</f>
        <v>0</v>
      </c>
      <c r="BD51" s="78">
        <f>ROUND(SUM(BD52:BD54),2)</f>
        <v>0</v>
      </c>
      <c r="BS51" s="60" t="s">
        <v>69</v>
      </c>
      <c r="BT51" s="60" t="s">
        <v>70</v>
      </c>
      <c r="BU51" s="79" t="s">
        <v>71</v>
      </c>
      <c r="BV51" s="60" t="s">
        <v>72</v>
      </c>
      <c r="BW51" s="60" t="s">
        <v>7</v>
      </c>
      <c r="BX51" s="60" t="s">
        <v>73</v>
      </c>
      <c r="CL51" s="60" t="s">
        <v>5</v>
      </c>
    </row>
    <row r="52" spans="1:91" s="5" customFormat="1" ht="14.45" customHeight="1">
      <c r="A52" s="80" t="s">
        <v>74</v>
      </c>
      <c r="B52" s="81"/>
      <c r="C52" s="82"/>
      <c r="D52" s="230" t="s">
        <v>75</v>
      </c>
      <c r="E52" s="230"/>
      <c r="F52" s="230"/>
      <c r="G52" s="230"/>
      <c r="H52" s="230"/>
      <c r="I52" s="83"/>
      <c r="J52" s="230" t="s">
        <v>76</v>
      </c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24">
        <f>'1 - SO 101 Komunikace'!J27</f>
        <v>0</v>
      </c>
      <c r="AH52" s="225"/>
      <c r="AI52" s="225"/>
      <c r="AJ52" s="225"/>
      <c r="AK52" s="225"/>
      <c r="AL52" s="225"/>
      <c r="AM52" s="225"/>
      <c r="AN52" s="224">
        <f>SUM(AG52,AT52)</f>
        <v>0</v>
      </c>
      <c r="AO52" s="225"/>
      <c r="AP52" s="225"/>
      <c r="AQ52" s="84" t="s">
        <v>77</v>
      </c>
      <c r="AR52" s="81"/>
      <c r="AS52" s="85">
        <v>0</v>
      </c>
      <c r="AT52" s="86">
        <f>ROUND(SUM(AV52:AW52),2)</f>
        <v>0</v>
      </c>
      <c r="AU52" s="87">
        <f>'1 - SO 101 Komunikace'!P87</f>
        <v>2923.3156409999997</v>
      </c>
      <c r="AV52" s="86">
        <f>'1 - SO 101 Komunikace'!J30</f>
        <v>0</v>
      </c>
      <c r="AW52" s="86">
        <f>'1 - SO 101 Komunikace'!J31</f>
        <v>0</v>
      </c>
      <c r="AX52" s="86">
        <f>'1 - SO 101 Komunikace'!J32</f>
        <v>0</v>
      </c>
      <c r="AY52" s="86">
        <f>'1 - SO 101 Komunikace'!J33</f>
        <v>0</v>
      </c>
      <c r="AZ52" s="86">
        <f>'1 - SO 101 Komunikace'!F30</f>
        <v>0</v>
      </c>
      <c r="BA52" s="86">
        <f>'1 - SO 101 Komunikace'!F31</f>
        <v>0</v>
      </c>
      <c r="BB52" s="86">
        <f>'1 - SO 101 Komunikace'!F32</f>
        <v>0</v>
      </c>
      <c r="BC52" s="86">
        <f>'1 - SO 101 Komunikace'!F33</f>
        <v>0</v>
      </c>
      <c r="BD52" s="88">
        <f>'1 - SO 101 Komunikace'!F34</f>
        <v>0</v>
      </c>
      <c r="BT52" s="89" t="s">
        <v>75</v>
      </c>
      <c r="BV52" s="89" t="s">
        <v>72</v>
      </c>
      <c r="BW52" s="89" t="s">
        <v>78</v>
      </c>
      <c r="BX52" s="89" t="s">
        <v>7</v>
      </c>
      <c r="CL52" s="89" t="s">
        <v>79</v>
      </c>
      <c r="CM52" s="89" t="s">
        <v>80</v>
      </c>
    </row>
    <row r="53" spans="1:91" s="5" customFormat="1" ht="14.45" customHeight="1">
      <c r="A53" s="80" t="s">
        <v>74</v>
      </c>
      <c r="B53" s="81"/>
      <c r="C53" s="82"/>
      <c r="D53" s="230" t="s">
        <v>80</v>
      </c>
      <c r="E53" s="230"/>
      <c r="F53" s="230"/>
      <c r="G53" s="230"/>
      <c r="H53" s="230"/>
      <c r="I53" s="83"/>
      <c r="J53" s="230" t="s">
        <v>81</v>
      </c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24">
        <f>'2 - SO 301 Kanalizace deš...'!J27</f>
        <v>0</v>
      </c>
      <c r="AH53" s="225"/>
      <c r="AI53" s="225"/>
      <c r="AJ53" s="225"/>
      <c r="AK53" s="225"/>
      <c r="AL53" s="225"/>
      <c r="AM53" s="225"/>
      <c r="AN53" s="224">
        <f>SUM(AG53,AT53)</f>
        <v>0</v>
      </c>
      <c r="AO53" s="225"/>
      <c r="AP53" s="225"/>
      <c r="AQ53" s="84" t="s">
        <v>77</v>
      </c>
      <c r="AR53" s="81"/>
      <c r="AS53" s="85">
        <v>0</v>
      </c>
      <c r="AT53" s="86">
        <f>ROUND(SUM(AV53:AW53),2)</f>
        <v>0</v>
      </c>
      <c r="AU53" s="87">
        <f>'2 - SO 301 Kanalizace deš...'!P83</f>
        <v>2313.0385319999996</v>
      </c>
      <c r="AV53" s="86">
        <f>'2 - SO 301 Kanalizace deš...'!J30</f>
        <v>0</v>
      </c>
      <c r="AW53" s="86">
        <f>'2 - SO 301 Kanalizace deš...'!J31</f>
        <v>0</v>
      </c>
      <c r="AX53" s="86">
        <f>'2 - SO 301 Kanalizace deš...'!J32</f>
        <v>0</v>
      </c>
      <c r="AY53" s="86">
        <f>'2 - SO 301 Kanalizace deš...'!J33</f>
        <v>0</v>
      </c>
      <c r="AZ53" s="86">
        <f>'2 - SO 301 Kanalizace deš...'!F30</f>
        <v>0</v>
      </c>
      <c r="BA53" s="86">
        <f>'2 - SO 301 Kanalizace deš...'!F31</f>
        <v>0</v>
      </c>
      <c r="BB53" s="86">
        <f>'2 - SO 301 Kanalizace deš...'!F32</f>
        <v>0</v>
      </c>
      <c r="BC53" s="86">
        <f>'2 - SO 301 Kanalizace deš...'!F33</f>
        <v>0</v>
      </c>
      <c r="BD53" s="88">
        <f>'2 - SO 301 Kanalizace deš...'!F34</f>
        <v>0</v>
      </c>
      <c r="BT53" s="89" t="s">
        <v>75</v>
      </c>
      <c r="BV53" s="89" t="s">
        <v>72</v>
      </c>
      <c r="BW53" s="89" t="s">
        <v>82</v>
      </c>
      <c r="BX53" s="89" t="s">
        <v>7</v>
      </c>
      <c r="CL53" s="89" t="s">
        <v>83</v>
      </c>
      <c r="CM53" s="89" t="s">
        <v>80</v>
      </c>
    </row>
    <row r="54" spans="1:91" s="5" customFormat="1" ht="28.9" customHeight="1">
      <c r="A54" s="80" t="s">
        <v>74</v>
      </c>
      <c r="B54" s="81"/>
      <c r="C54" s="82"/>
      <c r="D54" s="230" t="s">
        <v>84</v>
      </c>
      <c r="E54" s="230"/>
      <c r="F54" s="230"/>
      <c r="G54" s="230"/>
      <c r="H54" s="230"/>
      <c r="I54" s="83"/>
      <c r="J54" s="230" t="s">
        <v>85</v>
      </c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24">
        <f>'VON - Vedlejší a ostatní ...'!J27</f>
        <v>0</v>
      </c>
      <c r="AH54" s="225"/>
      <c r="AI54" s="225"/>
      <c r="AJ54" s="225"/>
      <c r="AK54" s="225"/>
      <c r="AL54" s="225"/>
      <c r="AM54" s="225"/>
      <c r="AN54" s="224">
        <f>SUM(AG54,AT54)</f>
        <v>0</v>
      </c>
      <c r="AO54" s="225"/>
      <c r="AP54" s="225"/>
      <c r="AQ54" s="84" t="s">
        <v>84</v>
      </c>
      <c r="AR54" s="81"/>
      <c r="AS54" s="90">
        <v>0</v>
      </c>
      <c r="AT54" s="91">
        <f>ROUND(SUM(AV54:AW54),2)</f>
        <v>0</v>
      </c>
      <c r="AU54" s="92">
        <f>'VON - Vedlejší a ostatní ...'!P77</f>
        <v>0</v>
      </c>
      <c r="AV54" s="91">
        <f>'VON - Vedlejší a ostatní ...'!J30</f>
        <v>0</v>
      </c>
      <c r="AW54" s="91">
        <f>'VON - Vedlejší a ostatní ...'!J31</f>
        <v>0</v>
      </c>
      <c r="AX54" s="91">
        <f>'VON - Vedlejší a ostatní ...'!J32</f>
        <v>0</v>
      </c>
      <c r="AY54" s="91">
        <f>'VON - Vedlejší a ostatní ...'!J33</f>
        <v>0</v>
      </c>
      <c r="AZ54" s="91">
        <f>'VON - Vedlejší a ostatní ...'!F30</f>
        <v>0</v>
      </c>
      <c r="BA54" s="91">
        <f>'VON - Vedlejší a ostatní ...'!F31</f>
        <v>0</v>
      </c>
      <c r="BB54" s="91">
        <f>'VON - Vedlejší a ostatní ...'!F32</f>
        <v>0</v>
      </c>
      <c r="BC54" s="91">
        <f>'VON - Vedlejší a ostatní ...'!F33</f>
        <v>0</v>
      </c>
      <c r="BD54" s="93">
        <f>'VON - Vedlejší a ostatní ...'!F34</f>
        <v>0</v>
      </c>
      <c r="BT54" s="89" t="s">
        <v>75</v>
      </c>
      <c r="BV54" s="89" t="s">
        <v>72</v>
      </c>
      <c r="BW54" s="89" t="s">
        <v>86</v>
      </c>
      <c r="BX54" s="89" t="s">
        <v>7</v>
      </c>
      <c r="CL54" s="89" t="s">
        <v>5</v>
      </c>
      <c r="CM54" s="89" t="s">
        <v>80</v>
      </c>
    </row>
    <row r="55" spans="1:91" s="1" customFormat="1" ht="30" customHeight="1">
      <c r="B55" s="36"/>
      <c r="AR55" s="36"/>
    </row>
    <row r="56" spans="1:91" s="1" customFormat="1" ht="6.95" customHeight="1"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36"/>
    </row>
  </sheetData>
  <mergeCells count="47">
    <mergeCell ref="C49:G49"/>
    <mergeCell ref="I49:AF49"/>
    <mergeCell ref="D52:H52"/>
    <mergeCell ref="J52:AF52"/>
    <mergeCell ref="AN54:AP54"/>
    <mergeCell ref="AG54:AM54"/>
    <mergeCell ref="AG51:AM51"/>
    <mergeCell ref="AN51:AP51"/>
    <mergeCell ref="AN53:AP53"/>
    <mergeCell ref="AG53:AM53"/>
    <mergeCell ref="D53:H53"/>
    <mergeCell ref="J53:AF53"/>
    <mergeCell ref="D54:H54"/>
    <mergeCell ref="J54:AF54"/>
    <mergeCell ref="E20:AN20"/>
    <mergeCell ref="AK23:AO23"/>
    <mergeCell ref="W25:AE25"/>
    <mergeCell ref="AK25:AO25"/>
    <mergeCell ref="W26:AE26"/>
    <mergeCell ref="AK26:AO26"/>
    <mergeCell ref="AM46:AP46"/>
    <mergeCell ref="AN49:AP49"/>
    <mergeCell ref="AN52:AP52"/>
    <mergeCell ref="AG52:AM52"/>
    <mergeCell ref="W27:AE27"/>
    <mergeCell ref="AK27:AO27"/>
    <mergeCell ref="W28:AE28"/>
    <mergeCell ref="AK28:AO28"/>
    <mergeCell ref="W29:AE29"/>
    <mergeCell ref="AK29:AO29"/>
    <mergeCell ref="AG49:AM49"/>
    <mergeCell ref="L30:O30"/>
    <mergeCell ref="K5:AO5"/>
    <mergeCell ref="K6:AO6"/>
    <mergeCell ref="AR2:BE2"/>
    <mergeCell ref="AS46:AT48"/>
    <mergeCell ref="W30:AE30"/>
    <mergeCell ref="AK30:AO30"/>
    <mergeCell ref="X32:AB32"/>
    <mergeCell ref="AK32:AO32"/>
    <mergeCell ref="L42:AO42"/>
    <mergeCell ref="L29:O29"/>
    <mergeCell ref="L25:O25"/>
    <mergeCell ref="L26:O26"/>
    <mergeCell ref="L27:O27"/>
    <mergeCell ref="L28:O28"/>
    <mergeCell ref="AM44:AN44"/>
  </mergeCells>
  <hyperlinks>
    <hyperlink ref="K1:S1" location="C2" display="1) Rekapitulace stavby"/>
    <hyperlink ref="W1:AI1" location="C51" display="2) Rekapitulace objektů stavby a soupisů prací"/>
    <hyperlink ref="A52" location="'1 - SO 101 Komunikace'!C2" display="/"/>
    <hyperlink ref="A53" location="'2 - SO 301 Kanalizace deš...'!C2" display="/"/>
    <hyperlink ref="A54" location="'VON - Vedlejší a ostatní 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18"/>
  <sheetViews>
    <sheetView showGridLines="0" workbookViewId="0">
      <pane ySplit="1" topLeftCell="A2" activePane="bottomLeft" state="frozen"/>
      <selection pane="bottomLeft" activeCell="K622" sqref="K622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6" width="64.33203125" customWidth="1"/>
    <col min="7" max="7" width="7.5" customWidth="1"/>
    <col min="8" max="8" width="9.5" customWidth="1"/>
    <col min="9" max="9" width="10.83203125" customWidth="1"/>
    <col min="10" max="10" width="20.1640625" customWidth="1"/>
    <col min="11" max="11" width="15" customWidth="1"/>
    <col min="13" max="18" width="9.1640625" hidden="1"/>
    <col min="19" max="19" width="7" hidden="1" customWidth="1"/>
    <col min="20" max="20" width="25.5" hidden="1" customWidth="1"/>
    <col min="21" max="21" width="14" hidden="1" customWidth="1"/>
    <col min="22" max="22" width="10.5" customWidth="1"/>
    <col min="23" max="23" width="14" customWidth="1"/>
    <col min="24" max="24" width="10.5" customWidth="1"/>
    <col min="25" max="25" width="12.83203125" customWidth="1"/>
    <col min="26" max="26" width="9.5" customWidth="1"/>
    <col min="27" max="27" width="12.83203125" customWidth="1"/>
    <col min="28" max="28" width="14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70" ht="21.75" customHeight="1">
      <c r="A1" s="94"/>
      <c r="B1" s="15"/>
      <c r="C1" s="15"/>
      <c r="D1" s="16" t="s">
        <v>1</v>
      </c>
      <c r="E1" s="15"/>
      <c r="F1" s="95" t="s">
        <v>87</v>
      </c>
      <c r="G1" s="238" t="s">
        <v>88</v>
      </c>
      <c r="H1" s="238"/>
      <c r="I1" s="15"/>
      <c r="J1" s="95" t="s">
        <v>89</v>
      </c>
      <c r="K1" s="16" t="s">
        <v>90</v>
      </c>
      <c r="L1" s="95" t="s">
        <v>91</v>
      </c>
      <c r="M1" s="95"/>
      <c r="N1" s="95"/>
      <c r="O1" s="95"/>
      <c r="P1" s="95"/>
      <c r="Q1" s="95"/>
      <c r="R1" s="95"/>
      <c r="S1" s="95"/>
      <c r="T1" s="95"/>
      <c r="U1" s="96"/>
      <c r="V1" s="9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206" t="s">
        <v>8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22" t="s">
        <v>78</v>
      </c>
    </row>
    <row r="3" spans="1:70" ht="6.95" customHeight="1">
      <c r="B3" s="23"/>
      <c r="C3" s="24"/>
      <c r="D3" s="24"/>
      <c r="E3" s="24"/>
      <c r="F3" s="24"/>
      <c r="G3" s="24"/>
      <c r="H3" s="24"/>
      <c r="I3" s="24"/>
      <c r="J3" s="24"/>
      <c r="K3" s="25"/>
      <c r="AT3" s="22" t="s">
        <v>80</v>
      </c>
    </row>
    <row r="4" spans="1:70" ht="36.950000000000003" customHeight="1">
      <c r="B4" s="26"/>
      <c r="C4" s="27"/>
      <c r="D4" s="28" t="s">
        <v>92</v>
      </c>
      <c r="E4" s="27"/>
      <c r="F4" s="27"/>
      <c r="G4" s="27"/>
      <c r="H4" s="27"/>
      <c r="I4" s="27"/>
      <c r="J4" s="27"/>
      <c r="K4" s="29"/>
      <c r="M4" s="30" t="s">
        <v>13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27"/>
      <c r="J5" s="27"/>
      <c r="K5" s="29"/>
    </row>
    <row r="6" spans="1:70" ht="15">
      <c r="B6" s="26"/>
      <c r="C6" s="27"/>
      <c r="D6" s="34" t="s">
        <v>17</v>
      </c>
      <c r="E6" s="27"/>
      <c r="F6" s="27"/>
      <c r="G6" s="27"/>
      <c r="H6" s="27"/>
      <c r="I6" s="27"/>
      <c r="J6" s="27"/>
      <c r="K6" s="29"/>
    </row>
    <row r="7" spans="1:70" ht="14.45" customHeight="1">
      <c r="B7" s="26"/>
      <c r="C7" s="27"/>
      <c r="D7" s="27"/>
      <c r="E7" s="239" t="str">
        <f>'Rekapitulace stavby'!K6</f>
        <v>Jivina-chodník podél sil. II/117</v>
      </c>
      <c r="F7" s="240"/>
      <c r="G7" s="240"/>
      <c r="H7" s="240"/>
      <c r="I7" s="27"/>
      <c r="J7" s="27"/>
      <c r="K7" s="29"/>
    </row>
    <row r="8" spans="1:70" s="1" customFormat="1" ht="15">
      <c r="B8" s="36"/>
      <c r="C8" s="37"/>
      <c r="D8" s="34" t="s">
        <v>93</v>
      </c>
      <c r="E8" s="37"/>
      <c r="F8" s="37"/>
      <c r="G8" s="37"/>
      <c r="H8" s="37"/>
      <c r="I8" s="37"/>
      <c r="J8" s="37"/>
      <c r="K8" s="40"/>
    </row>
    <row r="9" spans="1:70" s="1" customFormat="1" ht="36.950000000000003" customHeight="1">
      <c r="B9" s="36"/>
      <c r="C9" s="37"/>
      <c r="D9" s="37"/>
      <c r="E9" s="241" t="s">
        <v>94</v>
      </c>
      <c r="F9" s="242"/>
      <c r="G9" s="242"/>
      <c r="H9" s="242"/>
      <c r="I9" s="37"/>
      <c r="J9" s="37"/>
      <c r="K9" s="40"/>
    </row>
    <row r="10" spans="1:70" s="1" customFormat="1">
      <c r="B10" s="36"/>
      <c r="C10" s="37"/>
      <c r="D10" s="37"/>
      <c r="E10" s="37"/>
      <c r="F10" s="37"/>
      <c r="G10" s="37"/>
      <c r="H10" s="37"/>
      <c r="I10" s="37"/>
      <c r="J10" s="37"/>
      <c r="K10" s="40"/>
    </row>
    <row r="11" spans="1:70" s="1" customFormat="1" ht="14.45" customHeight="1">
      <c r="B11" s="36"/>
      <c r="C11" s="37"/>
      <c r="D11" s="34" t="s">
        <v>19</v>
      </c>
      <c r="E11" s="37"/>
      <c r="F11" s="32" t="s">
        <v>79</v>
      </c>
      <c r="G11" s="37"/>
      <c r="H11" s="37"/>
      <c r="I11" s="34" t="s">
        <v>20</v>
      </c>
      <c r="J11" s="32" t="s">
        <v>5</v>
      </c>
      <c r="K11" s="40"/>
    </row>
    <row r="12" spans="1:70" s="1" customFormat="1" ht="14.45" customHeight="1">
      <c r="B12" s="36"/>
      <c r="C12" s="37"/>
      <c r="D12" s="34" t="s">
        <v>21</v>
      </c>
      <c r="E12" s="37"/>
      <c r="F12" s="32" t="s">
        <v>22</v>
      </c>
      <c r="G12" s="37"/>
      <c r="H12" s="37"/>
      <c r="I12" s="34" t="s">
        <v>23</v>
      </c>
      <c r="J12" s="97" t="str">
        <f>'Rekapitulace stavby'!AN8</f>
        <v>15. 10. 2018</v>
      </c>
      <c r="K12" s="40"/>
    </row>
    <row r="13" spans="1:70" s="1" customFormat="1" ht="10.9" customHeight="1">
      <c r="B13" s="36"/>
      <c r="C13" s="37"/>
      <c r="D13" s="37"/>
      <c r="E13" s="37"/>
      <c r="F13" s="37"/>
      <c r="G13" s="37"/>
      <c r="H13" s="37"/>
      <c r="I13" s="37"/>
      <c r="J13" s="37"/>
      <c r="K13" s="40"/>
    </row>
    <row r="14" spans="1:70" s="1" customFormat="1" ht="14.45" customHeight="1">
      <c r="B14" s="36"/>
      <c r="C14" s="37"/>
      <c r="D14" s="34" t="s">
        <v>25</v>
      </c>
      <c r="E14" s="37"/>
      <c r="F14" s="37"/>
      <c r="G14" s="37"/>
      <c r="H14" s="37"/>
      <c r="I14" s="34" t="s">
        <v>26</v>
      </c>
      <c r="J14" s="32" t="s">
        <v>5</v>
      </c>
      <c r="K14" s="40"/>
    </row>
    <row r="15" spans="1:70" s="1" customFormat="1" ht="18" customHeight="1">
      <c r="B15" s="36"/>
      <c r="C15" s="37"/>
      <c r="D15" s="37"/>
      <c r="E15" s="32" t="s">
        <v>27</v>
      </c>
      <c r="F15" s="37"/>
      <c r="G15" s="37"/>
      <c r="H15" s="37"/>
      <c r="I15" s="34" t="s">
        <v>28</v>
      </c>
      <c r="J15" s="32" t="s">
        <v>5</v>
      </c>
      <c r="K15" s="40"/>
    </row>
    <row r="16" spans="1:70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40"/>
    </row>
    <row r="17" spans="2:11" s="1" customFormat="1" ht="14.45" customHeight="1">
      <c r="B17" s="36"/>
      <c r="C17" s="37"/>
      <c r="D17" s="34" t="s">
        <v>29</v>
      </c>
      <c r="E17" s="37"/>
      <c r="F17" s="37"/>
      <c r="G17" s="37"/>
      <c r="H17" s="37"/>
      <c r="I17" s="34" t="s">
        <v>26</v>
      </c>
      <c r="J17" s="32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2" t="str">
        <f>IF('Rekapitulace stavby'!E14="Vyplň údaj","",IF('Rekapitulace stavby'!E14="","",'Rekapitulace stavby'!E14))</f>
        <v xml:space="preserve"> </v>
      </c>
      <c r="F18" s="37"/>
      <c r="G18" s="37"/>
      <c r="H18" s="37"/>
      <c r="I18" s="34" t="s">
        <v>28</v>
      </c>
      <c r="J18" s="32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40"/>
    </row>
    <row r="20" spans="2:11" s="1" customFormat="1" ht="14.45" customHeight="1">
      <c r="B20" s="36"/>
      <c r="C20" s="37"/>
      <c r="D20" s="34" t="s">
        <v>31</v>
      </c>
      <c r="E20" s="37"/>
      <c r="F20" s="37"/>
      <c r="G20" s="37"/>
      <c r="H20" s="37"/>
      <c r="I20" s="34" t="s">
        <v>26</v>
      </c>
      <c r="J20" s="32" t="s">
        <v>5</v>
      </c>
      <c r="K20" s="40"/>
    </row>
    <row r="21" spans="2:11" s="1" customFormat="1" ht="18" customHeight="1">
      <c r="B21" s="36"/>
      <c r="C21" s="37"/>
      <c r="D21" s="37"/>
      <c r="E21" s="32" t="s">
        <v>32</v>
      </c>
      <c r="F21" s="37"/>
      <c r="G21" s="37"/>
      <c r="H21" s="37"/>
      <c r="I21" s="34" t="s">
        <v>28</v>
      </c>
      <c r="J21" s="32" t="s">
        <v>5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40"/>
    </row>
    <row r="23" spans="2:11" s="1" customFormat="1" ht="14.45" customHeight="1">
      <c r="B23" s="36"/>
      <c r="C23" s="37"/>
      <c r="D23" s="34" t="s">
        <v>34</v>
      </c>
      <c r="E23" s="37"/>
      <c r="F23" s="37"/>
      <c r="G23" s="37"/>
      <c r="H23" s="37"/>
      <c r="I23" s="37"/>
      <c r="J23" s="37"/>
      <c r="K23" s="40"/>
    </row>
    <row r="24" spans="2:11" s="6" customFormat="1" ht="14.45" customHeight="1">
      <c r="B24" s="98"/>
      <c r="C24" s="99"/>
      <c r="D24" s="99"/>
      <c r="E24" s="226" t="s">
        <v>5</v>
      </c>
      <c r="F24" s="226"/>
      <c r="G24" s="226"/>
      <c r="H24" s="226"/>
      <c r="I24" s="99"/>
      <c r="J24" s="99"/>
      <c r="K24" s="100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63"/>
      <c r="J26" s="63"/>
      <c r="K26" s="101"/>
    </row>
    <row r="27" spans="2:11" s="1" customFormat="1" ht="25.35" customHeight="1">
      <c r="B27" s="36"/>
      <c r="C27" s="37"/>
      <c r="D27" s="102" t="s">
        <v>36</v>
      </c>
      <c r="E27" s="37"/>
      <c r="F27" s="37"/>
      <c r="G27" s="37"/>
      <c r="H27" s="37"/>
      <c r="I27" s="37"/>
      <c r="J27" s="103">
        <f>ROUND(J87,2)</f>
        <v>0</v>
      </c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63"/>
      <c r="J28" s="63"/>
      <c r="K28" s="101"/>
    </row>
    <row r="29" spans="2:11" s="1" customFormat="1" ht="14.45" customHeight="1">
      <c r="B29" s="36"/>
      <c r="C29" s="37"/>
      <c r="D29" s="37"/>
      <c r="E29" s="37"/>
      <c r="F29" s="41" t="s">
        <v>38</v>
      </c>
      <c r="G29" s="37"/>
      <c r="H29" s="37"/>
      <c r="I29" s="41" t="s">
        <v>37</v>
      </c>
      <c r="J29" s="41" t="s">
        <v>39</v>
      </c>
      <c r="K29" s="40"/>
    </row>
    <row r="30" spans="2:11" s="1" customFormat="1" ht="14.45" customHeight="1">
      <c r="B30" s="36"/>
      <c r="C30" s="37"/>
      <c r="D30" s="44" t="s">
        <v>40</v>
      </c>
      <c r="E30" s="44" t="s">
        <v>41</v>
      </c>
      <c r="F30" s="104">
        <f>ROUND(SUM(BE87:BE617), 2)</f>
        <v>0</v>
      </c>
      <c r="G30" s="37"/>
      <c r="H30" s="37"/>
      <c r="I30" s="105">
        <v>0.21</v>
      </c>
      <c r="J30" s="104">
        <f>ROUND(ROUND((SUM(BE87:BE617)), 2)*I30, 2)</f>
        <v>0</v>
      </c>
      <c r="K30" s="40"/>
    </row>
    <row r="31" spans="2:11" s="1" customFormat="1" ht="14.45" customHeight="1">
      <c r="B31" s="36"/>
      <c r="C31" s="37"/>
      <c r="D31" s="37"/>
      <c r="E31" s="44" t="s">
        <v>42</v>
      </c>
      <c r="F31" s="104">
        <f>ROUND(SUM(BF87:BF617), 2)</f>
        <v>0</v>
      </c>
      <c r="G31" s="37"/>
      <c r="H31" s="37"/>
      <c r="I31" s="105">
        <v>0.15</v>
      </c>
      <c r="J31" s="104">
        <f>ROUND(ROUND((SUM(BF87:BF617)), 2)*I31, 2)</f>
        <v>0</v>
      </c>
      <c r="K31" s="40"/>
    </row>
    <row r="32" spans="2:11" s="1" customFormat="1" ht="14.45" hidden="1" customHeight="1">
      <c r="B32" s="36"/>
      <c r="C32" s="37"/>
      <c r="D32" s="37"/>
      <c r="E32" s="44" t="s">
        <v>43</v>
      </c>
      <c r="F32" s="104">
        <f>ROUND(SUM(BG87:BG617), 2)</f>
        <v>0</v>
      </c>
      <c r="G32" s="37"/>
      <c r="H32" s="37"/>
      <c r="I32" s="105">
        <v>0.21</v>
      </c>
      <c r="J32" s="104">
        <v>0</v>
      </c>
      <c r="K32" s="40"/>
    </row>
    <row r="33" spans="2:11" s="1" customFormat="1" ht="14.45" hidden="1" customHeight="1">
      <c r="B33" s="36"/>
      <c r="C33" s="37"/>
      <c r="D33" s="37"/>
      <c r="E33" s="44" t="s">
        <v>44</v>
      </c>
      <c r="F33" s="104">
        <f>ROUND(SUM(BH87:BH617), 2)</f>
        <v>0</v>
      </c>
      <c r="G33" s="37"/>
      <c r="H33" s="37"/>
      <c r="I33" s="105">
        <v>0.15</v>
      </c>
      <c r="J33" s="104">
        <v>0</v>
      </c>
      <c r="K33" s="40"/>
    </row>
    <row r="34" spans="2:11" s="1" customFormat="1" ht="14.45" hidden="1" customHeight="1">
      <c r="B34" s="36"/>
      <c r="C34" s="37"/>
      <c r="D34" s="37"/>
      <c r="E34" s="44" t="s">
        <v>45</v>
      </c>
      <c r="F34" s="104">
        <f>ROUND(SUM(BI87:BI617), 2)</f>
        <v>0</v>
      </c>
      <c r="G34" s="37"/>
      <c r="H34" s="37"/>
      <c r="I34" s="105">
        <v>0</v>
      </c>
      <c r="J34" s="104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37"/>
      <c r="J35" s="37"/>
      <c r="K35" s="40"/>
    </row>
    <row r="36" spans="2:11" s="1" customFormat="1" ht="25.35" customHeight="1">
      <c r="B36" s="36"/>
      <c r="C36" s="106"/>
      <c r="D36" s="107" t="s">
        <v>46</v>
      </c>
      <c r="E36" s="66"/>
      <c r="F36" s="66"/>
      <c r="G36" s="108" t="s">
        <v>47</v>
      </c>
      <c r="H36" s="109" t="s">
        <v>48</v>
      </c>
      <c r="I36" s="66"/>
      <c r="J36" s="110">
        <f>SUM(J27:J34)</f>
        <v>0</v>
      </c>
      <c r="K36" s="111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52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55"/>
      <c r="J41" s="55"/>
      <c r="K41" s="112"/>
    </row>
    <row r="42" spans="2:11" s="1" customFormat="1" ht="36.950000000000003" customHeight="1">
      <c r="B42" s="36"/>
      <c r="C42" s="28" t="s">
        <v>95</v>
      </c>
      <c r="D42" s="37"/>
      <c r="E42" s="37"/>
      <c r="F42" s="37"/>
      <c r="G42" s="37"/>
      <c r="H42" s="37"/>
      <c r="I42" s="37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40"/>
    </row>
    <row r="44" spans="2:11" s="1" customFormat="1" ht="14.45" customHeight="1">
      <c r="B44" s="36"/>
      <c r="C44" s="34" t="s">
        <v>17</v>
      </c>
      <c r="D44" s="37"/>
      <c r="E44" s="37"/>
      <c r="F44" s="37"/>
      <c r="G44" s="37"/>
      <c r="H44" s="37"/>
      <c r="I44" s="37"/>
      <c r="J44" s="37"/>
      <c r="K44" s="40"/>
    </row>
    <row r="45" spans="2:11" s="1" customFormat="1" ht="14.45" customHeight="1">
      <c r="B45" s="36"/>
      <c r="C45" s="37"/>
      <c r="D45" s="37"/>
      <c r="E45" s="239" t="str">
        <f>E7</f>
        <v>Jivina-chodník podél sil. II/117</v>
      </c>
      <c r="F45" s="240"/>
      <c r="G45" s="240"/>
      <c r="H45" s="240"/>
      <c r="I45" s="37"/>
      <c r="J45" s="37"/>
      <c r="K45" s="40"/>
    </row>
    <row r="46" spans="2:11" s="1" customFormat="1" ht="14.45" customHeight="1">
      <c r="B46" s="36"/>
      <c r="C46" s="34" t="s">
        <v>93</v>
      </c>
      <c r="D46" s="37"/>
      <c r="E46" s="37"/>
      <c r="F46" s="37"/>
      <c r="G46" s="37"/>
      <c r="H46" s="37"/>
      <c r="I46" s="37"/>
      <c r="J46" s="37"/>
      <c r="K46" s="40"/>
    </row>
    <row r="47" spans="2:11" s="1" customFormat="1" ht="16.149999999999999" customHeight="1">
      <c r="B47" s="36"/>
      <c r="C47" s="37"/>
      <c r="D47" s="37"/>
      <c r="E47" s="241" t="str">
        <f>E9</f>
        <v>1 - SO 101 Komunikace</v>
      </c>
      <c r="F47" s="242"/>
      <c r="G47" s="242"/>
      <c r="H47" s="242"/>
      <c r="I47" s="37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40"/>
    </row>
    <row r="49" spans="2:47" s="1" customFormat="1" ht="18" customHeight="1">
      <c r="B49" s="36"/>
      <c r="C49" s="34" t="s">
        <v>21</v>
      </c>
      <c r="D49" s="37"/>
      <c r="E49" s="37"/>
      <c r="F49" s="32" t="str">
        <f>F12</f>
        <v xml:space="preserve">obec Jivina </v>
      </c>
      <c r="G49" s="37"/>
      <c r="H49" s="37"/>
      <c r="I49" s="34" t="s">
        <v>23</v>
      </c>
      <c r="J49" s="97" t="str">
        <f>IF(J12="","",J12)</f>
        <v>15. 10. 2018</v>
      </c>
      <c r="K49" s="40"/>
    </row>
    <row r="50" spans="2:47" s="1" customFormat="1" ht="6.95" customHeight="1">
      <c r="B50" s="36"/>
      <c r="C50" s="37"/>
      <c r="D50" s="37"/>
      <c r="E50" s="37"/>
      <c r="F50" s="37"/>
      <c r="G50" s="37"/>
      <c r="H50" s="37"/>
      <c r="I50" s="37"/>
      <c r="J50" s="37"/>
      <c r="K50" s="40"/>
    </row>
    <row r="51" spans="2:47" s="1" customFormat="1" ht="15">
      <c r="B51" s="36"/>
      <c r="C51" s="34" t="s">
        <v>25</v>
      </c>
      <c r="D51" s="37"/>
      <c r="E51" s="37"/>
      <c r="F51" s="32" t="str">
        <f>E15</f>
        <v>obec Jivina ,Jivina 76 Komárov</v>
      </c>
      <c r="G51" s="37"/>
      <c r="H51" s="37"/>
      <c r="I51" s="34" t="s">
        <v>31</v>
      </c>
      <c r="J51" s="226" t="str">
        <f>E21</f>
        <v>J.Mška</v>
      </c>
      <c r="K51" s="40"/>
    </row>
    <row r="52" spans="2:47" s="1" customFormat="1" ht="14.45" customHeight="1">
      <c r="B52" s="36"/>
      <c r="C52" s="34" t="s">
        <v>29</v>
      </c>
      <c r="D52" s="37"/>
      <c r="E52" s="37"/>
      <c r="F52" s="32" t="str">
        <f>IF(E18="","",E18)</f>
        <v xml:space="preserve"> </v>
      </c>
      <c r="G52" s="37"/>
      <c r="H52" s="37"/>
      <c r="I52" s="37"/>
      <c r="J52" s="234"/>
      <c r="K52" s="40"/>
    </row>
    <row r="53" spans="2:47" s="1" customFormat="1" ht="10.35" customHeight="1">
      <c r="B53" s="36"/>
      <c r="C53" s="37"/>
      <c r="D53" s="37"/>
      <c r="E53" s="37"/>
      <c r="F53" s="37"/>
      <c r="G53" s="37"/>
      <c r="H53" s="37"/>
      <c r="I53" s="37"/>
      <c r="J53" s="37"/>
      <c r="K53" s="40"/>
    </row>
    <row r="54" spans="2:47" s="1" customFormat="1" ht="29.25" customHeight="1">
      <c r="B54" s="36"/>
      <c r="C54" s="113" t="s">
        <v>96</v>
      </c>
      <c r="D54" s="106"/>
      <c r="E54" s="106"/>
      <c r="F54" s="106"/>
      <c r="G54" s="106"/>
      <c r="H54" s="106"/>
      <c r="I54" s="106"/>
      <c r="J54" s="114" t="s">
        <v>97</v>
      </c>
      <c r="K54" s="115"/>
    </row>
    <row r="55" spans="2:47" s="1" customFormat="1" ht="10.35" customHeight="1">
      <c r="B55" s="36"/>
      <c r="C55" s="37"/>
      <c r="D55" s="37"/>
      <c r="E55" s="37"/>
      <c r="F55" s="37"/>
      <c r="G55" s="37"/>
      <c r="H55" s="37"/>
      <c r="I55" s="37"/>
      <c r="J55" s="37"/>
      <c r="K55" s="40"/>
    </row>
    <row r="56" spans="2:47" s="1" customFormat="1" ht="29.25" customHeight="1">
      <c r="B56" s="36"/>
      <c r="C56" s="116" t="s">
        <v>98</v>
      </c>
      <c r="D56" s="37"/>
      <c r="E56" s="37"/>
      <c r="F56" s="37"/>
      <c r="G56" s="37"/>
      <c r="H56" s="37"/>
      <c r="I56" s="37"/>
      <c r="J56" s="103">
        <f>J87</f>
        <v>0</v>
      </c>
      <c r="K56" s="40"/>
      <c r="AU56" s="22" t="s">
        <v>99</v>
      </c>
    </row>
    <row r="57" spans="2:47" s="7" customFormat="1" ht="24.95" customHeight="1">
      <c r="B57" s="117"/>
      <c r="C57" s="118"/>
      <c r="D57" s="119" t="s">
        <v>100</v>
      </c>
      <c r="E57" s="120"/>
      <c r="F57" s="120"/>
      <c r="G57" s="120"/>
      <c r="H57" s="120"/>
      <c r="I57" s="120"/>
      <c r="J57" s="121">
        <f>J88</f>
        <v>0</v>
      </c>
      <c r="K57" s="122"/>
    </row>
    <row r="58" spans="2:47" s="8" customFormat="1" ht="19.899999999999999" customHeight="1">
      <c r="B58" s="123"/>
      <c r="C58" s="124"/>
      <c r="D58" s="125" t="s">
        <v>101</v>
      </c>
      <c r="E58" s="126"/>
      <c r="F58" s="126"/>
      <c r="G58" s="126"/>
      <c r="H58" s="126"/>
      <c r="I58" s="126"/>
      <c r="J58" s="127">
        <f>J89</f>
        <v>0</v>
      </c>
      <c r="K58" s="128"/>
    </row>
    <row r="59" spans="2:47" s="8" customFormat="1" ht="19.899999999999999" customHeight="1">
      <c r="B59" s="123"/>
      <c r="C59" s="124"/>
      <c r="D59" s="125" t="s">
        <v>102</v>
      </c>
      <c r="E59" s="126"/>
      <c r="F59" s="126"/>
      <c r="G59" s="126"/>
      <c r="H59" s="126"/>
      <c r="I59" s="126"/>
      <c r="J59" s="127">
        <f>J240</f>
        <v>0</v>
      </c>
      <c r="K59" s="128"/>
    </row>
    <row r="60" spans="2:47" s="8" customFormat="1" ht="19.899999999999999" customHeight="1">
      <c r="B60" s="123"/>
      <c r="C60" s="124"/>
      <c r="D60" s="125" t="s">
        <v>103</v>
      </c>
      <c r="E60" s="126"/>
      <c r="F60" s="126"/>
      <c r="G60" s="126"/>
      <c r="H60" s="126"/>
      <c r="I60" s="126"/>
      <c r="J60" s="127">
        <f>J251</f>
        <v>0</v>
      </c>
      <c r="K60" s="128"/>
    </row>
    <row r="61" spans="2:47" s="8" customFormat="1" ht="19.899999999999999" customHeight="1">
      <c r="B61" s="123"/>
      <c r="C61" s="124"/>
      <c r="D61" s="125" t="s">
        <v>104</v>
      </c>
      <c r="E61" s="126"/>
      <c r="F61" s="126"/>
      <c r="G61" s="126"/>
      <c r="H61" s="126"/>
      <c r="I61" s="126"/>
      <c r="J61" s="127">
        <f>J268</f>
        <v>0</v>
      </c>
      <c r="K61" s="128"/>
    </row>
    <row r="62" spans="2:47" s="8" customFormat="1" ht="19.899999999999999" customHeight="1">
      <c r="B62" s="123"/>
      <c r="C62" s="124"/>
      <c r="D62" s="125" t="s">
        <v>105</v>
      </c>
      <c r="E62" s="126"/>
      <c r="F62" s="126"/>
      <c r="G62" s="126"/>
      <c r="H62" s="126"/>
      <c r="I62" s="126"/>
      <c r="J62" s="127">
        <f>J305</f>
        <v>0</v>
      </c>
      <c r="K62" s="128"/>
    </row>
    <row r="63" spans="2:47" s="8" customFormat="1" ht="19.899999999999999" customHeight="1">
      <c r="B63" s="123"/>
      <c r="C63" s="124"/>
      <c r="D63" s="125" t="s">
        <v>106</v>
      </c>
      <c r="E63" s="126"/>
      <c r="F63" s="126"/>
      <c r="G63" s="126"/>
      <c r="H63" s="126"/>
      <c r="I63" s="126"/>
      <c r="J63" s="127">
        <f>J420</f>
        <v>0</v>
      </c>
      <c r="K63" s="128"/>
    </row>
    <row r="64" spans="2:47" s="8" customFormat="1" ht="19.899999999999999" customHeight="1">
      <c r="B64" s="123"/>
      <c r="C64" s="124"/>
      <c r="D64" s="125" t="s">
        <v>107</v>
      </c>
      <c r="E64" s="126"/>
      <c r="F64" s="126"/>
      <c r="G64" s="126"/>
      <c r="H64" s="126"/>
      <c r="I64" s="126"/>
      <c r="J64" s="127">
        <f>J482</f>
        <v>0</v>
      </c>
      <c r="K64" s="128"/>
    </row>
    <row r="65" spans="2:12" s="8" customFormat="1" ht="19.899999999999999" customHeight="1">
      <c r="B65" s="123"/>
      <c r="C65" s="124"/>
      <c r="D65" s="125" t="s">
        <v>108</v>
      </c>
      <c r="E65" s="126"/>
      <c r="F65" s="126"/>
      <c r="G65" s="126"/>
      <c r="H65" s="126"/>
      <c r="I65" s="126"/>
      <c r="J65" s="127">
        <f>J607</f>
        <v>0</v>
      </c>
      <c r="K65" s="128"/>
    </row>
    <row r="66" spans="2:12" s="7" customFormat="1" ht="24.95" customHeight="1">
      <c r="B66" s="117"/>
      <c r="C66" s="118"/>
      <c r="D66" s="119" t="s">
        <v>109</v>
      </c>
      <c r="E66" s="120"/>
      <c r="F66" s="120"/>
      <c r="G66" s="120"/>
      <c r="H66" s="120"/>
      <c r="I66" s="120"/>
      <c r="J66" s="121">
        <f>J610</f>
        <v>0</v>
      </c>
      <c r="K66" s="122"/>
    </row>
    <row r="67" spans="2:12" s="8" customFormat="1" ht="19.899999999999999" customHeight="1">
      <c r="B67" s="123"/>
      <c r="C67" s="124"/>
      <c r="D67" s="125" t="s">
        <v>110</v>
      </c>
      <c r="E67" s="126"/>
      <c r="F67" s="126"/>
      <c r="G67" s="126"/>
      <c r="H67" s="126"/>
      <c r="I67" s="126"/>
      <c r="J67" s="127">
        <f>J611</f>
        <v>0</v>
      </c>
      <c r="K67" s="128"/>
    </row>
    <row r="68" spans="2:12" s="1" customFormat="1" ht="21.75" customHeight="1">
      <c r="B68" s="36"/>
      <c r="C68" s="37"/>
      <c r="D68" s="37"/>
      <c r="E68" s="37"/>
      <c r="F68" s="37"/>
      <c r="G68" s="37"/>
      <c r="H68" s="37"/>
      <c r="I68" s="37"/>
      <c r="J68" s="37"/>
      <c r="K68" s="40"/>
    </row>
    <row r="69" spans="2:12" s="1" customFormat="1" ht="6.95" customHeight="1">
      <c r="B69" s="51"/>
      <c r="C69" s="52"/>
      <c r="D69" s="52"/>
      <c r="E69" s="52"/>
      <c r="F69" s="52"/>
      <c r="G69" s="52"/>
      <c r="H69" s="52"/>
      <c r="I69" s="52"/>
      <c r="J69" s="52"/>
      <c r="K69" s="53"/>
    </row>
    <row r="73" spans="2:12" s="1" customFormat="1" ht="6.95" customHeight="1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36"/>
    </row>
    <row r="74" spans="2:12" s="1" customFormat="1" ht="36.950000000000003" customHeight="1">
      <c r="B74" s="36"/>
      <c r="C74" s="56" t="s">
        <v>111</v>
      </c>
      <c r="L74" s="36"/>
    </row>
    <row r="75" spans="2:12" s="1" customFormat="1" ht="6.95" customHeight="1">
      <c r="B75" s="36"/>
      <c r="L75" s="36"/>
    </row>
    <row r="76" spans="2:12" s="1" customFormat="1" ht="14.45" customHeight="1">
      <c r="B76" s="36"/>
      <c r="C76" s="58" t="s">
        <v>17</v>
      </c>
      <c r="L76" s="36"/>
    </row>
    <row r="77" spans="2:12" s="1" customFormat="1" ht="14.45" customHeight="1">
      <c r="B77" s="36"/>
      <c r="E77" s="235" t="str">
        <f>E7</f>
        <v>Jivina-chodník podél sil. II/117</v>
      </c>
      <c r="F77" s="236"/>
      <c r="G77" s="236"/>
      <c r="H77" s="236"/>
      <c r="L77" s="36"/>
    </row>
    <row r="78" spans="2:12" s="1" customFormat="1" ht="14.45" customHeight="1">
      <c r="B78" s="36"/>
      <c r="C78" s="58" t="s">
        <v>93</v>
      </c>
      <c r="L78" s="36"/>
    </row>
    <row r="79" spans="2:12" s="1" customFormat="1" ht="16.149999999999999" customHeight="1">
      <c r="B79" s="36"/>
      <c r="E79" s="217" t="str">
        <f>E9</f>
        <v>1 - SO 101 Komunikace</v>
      </c>
      <c r="F79" s="237"/>
      <c r="G79" s="237"/>
      <c r="H79" s="237"/>
      <c r="L79" s="36"/>
    </row>
    <row r="80" spans="2:12" s="1" customFormat="1" ht="6.95" customHeight="1">
      <c r="B80" s="36"/>
      <c r="L80" s="36"/>
    </row>
    <row r="81" spans="2:65" s="1" customFormat="1" ht="18" customHeight="1">
      <c r="B81" s="36"/>
      <c r="C81" s="58" t="s">
        <v>21</v>
      </c>
      <c r="F81" s="129" t="str">
        <f>F12</f>
        <v xml:space="preserve">obec Jivina </v>
      </c>
      <c r="I81" s="58" t="s">
        <v>23</v>
      </c>
      <c r="J81" s="62" t="str">
        <f>IF(J12="","",J12)</f>
        <v>15. 10. 2018</v>
      </c>
      <c r="L81" s="36"/>
    </row>
    <row r="82" spans="2:65" s="1" customFormat="1" ht="6.95" customHeight="1">
      <c r="B82" s="36"/>
      <c r="L82" s="36"/>
    </row>
    <row r="83" spans="2:65" s="1" customFormat="1" ht="15">
      <c r="B83" s="36"/>
      <c r="C83" s="58" t="s">
        <v>25</v>
      </c>
      <c r="F83" s="129" t="str">
        <f>E15</f>
        <v>obec Jivina ,Jivina 76 Komárov</v>
      </c>
      <c r="I83" s="58" t="s">
        <v>31</v>
      </c>
      <c r="J83" s="129" t="str">
        <f>E21</f>
        <v>J.Mška</v>
      </c>
      <c r="L83" s="36"/>
    </row>
    <row r="84" spans="2:65" s="1" customFormat="1" ht="14.45" customHeight="1">
      <c r="B84" s="36"/>
      <c r="C84" s="58" t="s">
        <v>29</v>
      </c>
      <c r="F84" s="129" t="str">
        <f>IF(E18="","",E18)</f>
        <v xml:space="preserve"> </v>
      </c>
      <c r="L84" s="36"/>
    </row>
    <row r="85" spans="2:65" s="1" customFormat="1" ht="10.35" customHeight="1">
      <c r="B85" s="36"/>
      <c r="L85" s="36"/>
    </row>
    <row r="86" spans="2:65" s="9" customFormat="1" ht="29.25" customHeight="1">
      <c r="B86" s="130"/>
      <c r="C86" s="131" t="s">
        <v>112</v>
      </c>
      <c r="D86" s="132" t="s">
        <v>55</v>
      </c>
      <c r="E86" s="132" t="s">
        <v>51</v>
      </c>
      <c r="F86" s="132" t="s">
        <v>113</v>
      </c>
      <c r="G86" s="132" t="s">
        <v>114</v>
      </c>
      <c r="H86" s="132" t="s">
        <v>115</v>
      </c>
      <c r="I86" s="132" t="s">
        <v>116</v>
      </c>
      <c r="J86" s="132" t="s">
        <v>97</v>
      </c>
      <c r="K86" s="133" t="s">
        <v>117</v>
      </c>
      <c r="L86" s="130"/>
      <c r="M86" s="68" t="s">
        <v>118</v>
      </c>
      <c r="N86" s="69" t="s">
        <v>40</v>
      </c>
      <c r="O86" s="69" t="s">
        <v>119</v>
      </c>
      <c r="P86" s="69" t="s">
        <v>120</v>
      </c>
      <c r="Q86" s="69" t="s">
        <v>121</v>
      </c>
      <c r="R86" s="69" t="s">
        <v>122</v>
      </c>
      <c r="S86" s="69" t="s">
        <v>123</v>
      </c>
      <c r="T86" s="70" t="s">
        <v>124</v>
      </c>
    </row>
    <row r="87" spans="2:65" s="1" customFormat="1" ht="29.25" customHeight="1">
      <c r="B87" s="36"/>
      <c r="C87" s="72" t="s">
        <v>98</v>
      </c>
      <c r="J87" s="134">
        <f>BK87</f>
        <v>0</v>
      </c>
      <c r="L87" s="36"/>
      <c r="M87" s="71"/>
      <c r="N87" s="63"/>
      <c r="O87" s="63"/>
      <c r="P87" s="135">
        <f>P88+P610</f>
        <v>2923.3156409999997</v>
      </c>
      <c r="Q87" s="63"/>
      <c r="R87" s="135">
        <f>R88+R610</f>
        <v>556.11085409999998</v>
      </c>
      <c r="S87" s="63"/>
      <c r="T87" s="136">
        <f>T88+T610</f>
        <v>71.528000000000006</v>
      </c>
      <c r="AT87" s="22" t="s">
        <v>69</v>
      </c>
      <c r="AU87" s="22" t="s">
        <v>99</v>
      </c>
      <c r="BK87" s="137">
        <f>BK88+BK610</f>
        <v>0</v>
      </c>
    </row>
    <row r="88" spans="2:65" s="10" customFormat="1" ht="37.35" customHeight="1">
      <c r="B88" s="138"/>
      <c r="D88" s="139" t="s">
        <v>69</v>
      </c>
      <c r="E88" s="140" t="s">
        <v>125</v>
      </c>
      <c r="F88" s="140" t="s">
        <v>126</v>
      </c>
      <c r="J88" s="141">
        <f>BK88</f>
        <v>0</v>
      </c>
      <c r="L88" s="138"/>
      <c r="M88" s="142"/>
      <c r="N88" s="143"/>
      <c r="O88" s="143"/>
      <c r="P88" s="144">
        <f>P89+P240+P251+P268+P305+P420+P482+P607</f>
        <v>1855.2246409999998</v>
      </c>
      <c r="Q88" s="143"/>
      <c r="R88" s="144">
        <f>R89+R240+R251+R268+R305+R420+R482+R607</f>
        <v>551.92585410000004</v>
      </c>
      <c r="S88" s="143"/>
      <c r="T88" s="145">
        <f>T89+T240+T251+T268+T305+T420+T482+T607</f>
        <v>71.528000000000006</v>
      </c>
      <c r="AR88" s="139" t="s">
        <v>75</v>
      </c>
      <c r="AT88" s="146" t="s">
        <v>69</v>
      </c>
      <c r="AU88" s="146" t="s">
        <v>70</v>
      </c>
      <c r="AY88" s="139" t="s">
        <v>127</v>
      </c>
      <c r="BK88" s="147">
        <f>BK89+BK240+BK251+BK268+BK305+BK420+BK482+BK607</f>
        <v>0</v>
      </c>
    </row>
    <row r="89" spans="2:65" s="10" customFormat="1" ht="19.899999999999999" customHeight="1">
      <c r="B89" s="138"/>
      <c r="D89" s="139" t="s">
        <v>69</v>
      </c>
      <c r="E89" s="148" t="s">
        <v>75</v>
      </c>
      <c r="F89" s="148" t="s">
        <v>128</v>
      </c>
      <c r="J89" s="149">
        <f>BK89</f>
        <v>0</v>
      </c>
      <c r="L89" s="138"/>
      <c r="M89" s="142"/>
      <c r="N89" s="143"/>
      <c r="O89" s="143"/>
      <c r="P89" s="144">
        <f>SUM(P90:P239)</f>
        <v>760.32634999999993</v>
      </c>
      <c r="Q89" s="143"/>
      <c r="R89" s="144">
        <f>SUM(R90:R239)</f>
        <v>182.32021290000003</v>
      </c>
      <c r="S89" s="143"/>
      <c r="T89" s="145">
        <f>SUM(T90:T239)</f>
        <v>69.685000000000002</v>
      </c>
      <c r="AR89" s="139" t="s">
        <v>75</v>
      </c>
      <c r="AT89" s="146" t="s">
        <v>69</v>
      </c>
      <c r="AU89" s="146" t="s">
        <v>75</v>
      </c>
      <c r="AY89" s="139" t="s">
        <v>127</v>
      </c>
      <c r="BK89" s="147">
        <f>SUM(BK90:BK239)</f>
        <v>0</v>
      </c>
    </row>
    <row r="90" spans="2:65" s="1" customFormat="1" ht="22.9" customHeight="1">
      <c r="B90" s="150"/>
      <c r="C90" s="151" t="s">
        <v>75</v>
      </c>
      <c r="D90" s="151" t="s">
        <v>129</v>
      </c>
      <c r="E90" s="152" t="s">
        <v>130</v>
      </c>
      <c r="F90" s="153" t="s">
        <v>131</v>
      </c>
      <c r="G90" s="154" t="s">
        <v>132</v>
      </c>
      <c r="H90" s="155">
        <v>122</v>
      </c>
      <c r="I90" s="156"/>
      <c r="J90" s="156">
        <f>ROUND(I90*H90,2)</f>
        <v>0</v>
      </c>
      <c r="K90" s="153" t="s">
        <v>133</v>
      </c>
      <c r="L90" s="36"/>
      <c r="M90" s="157" t="s">
        <v>5</v>
      </c>
      <c r="N90" s="158" t="s">
        <v>41</v>
      </c>
      <c r="O90" s="159">
        <v>0.17199999999999999</v>
      </c>
      <c r="P90" s="159">
        <f>O90*H90</f>
        <v>20.983999999999998</v>
      </c>
      <c r="Q90" s="159">
        <v>0</v>
      </c>
      <c r="R90" s="159">
        <f>Q90*H90</f>
        <v>0</v>
      </c>
      <c r="S90" s="159">
        <v>0</v>
      </c>
      <c r="T90" s="160">
        <f>S90*H90</f>
        <v>0</v>
      </c>
      <c r="AR90" s="22" t="s">
        <v>134</v>
      </c>
      <c r="AT90" s="22" t="s">
        <v>129</v>
      </c>
      <c r="AU90" s="22" t="s">
        <v>80</v>
      </c>
      <c r="AY90" s="22" t="s">
        <v>127</v>
      </c>
      <c r="BE90" s="161">
        <f>IF(N90="základní",J90,0)</f>
        <v>0</v>
      </c>
      <c r="BF90" s="161">
        <f>IF(N90="snížená",J90,0)</f>
        <v>0</v>
      </c>
      <c r="BG90" s="161">
        <f>IF(N90="zákl. přenesená",J90,0)</f>
        <v>0</v>
      </c>
      <c r="BH90" s="161">
        <f>IF(N90="sníž. přenesená",J90,0)</f>
        <v>0</v>
      </c>
      <c r="BI90" s="161">
        <f>IF(N90="nulová",J90,0)</f>
        <v>0</v>
      </c>
      <c r="BJ90" s="22" t="s">
        <v>75</v>
      </c>
      <c r="BK90" s="161">
        <f>ROUND(I90*H90,2)</f>
        <v>0</v>
      </c>
      <c r="BL90" s="22" t="s">
        <v>134</v>
      </c>
      <c r="BM90" s="22" t="s">
        <v>135</v>
      </c>
    </row>
    <row r="91" spans="2:65" s="1" customFormat="1" ht="27">
      <c r="B91" s="36"/>
      <c r="D91" s="162" t="s">
        <v>136</v>
      </c>
      <c r="F91" s="163" t="s">
        <v>137</v>
      </c>
      <c r="L91" s="36"/>
      <c r="M91" s="164"/>
      <c r="N91" s="37"/>
      <c r="O91" s="37"/>
      <c r="P91" s="37"/>
      <c r="Q91" s="37"/>
      <c r="R91" s="37"/>
      <c r="S91" s="37"/>
      <c r="T91" s="65"/>
      <c r="AT91" s="22" t="s">
        <v>136</v>
      </c>
      <c r="AU91" s="22" t="s">
        <v>80</v>
      </c>
    </row>
    <row r="92" spans="2:65" s="11" customFormat="1" ht="27">
      <c r="B92" s="165"/>
      <c r="D92" s="162" t="s">
        <v>138</v>
      </c>
      <c r="E92" s="166" t="s">
        <v>5</v>
      </c>
      <c r="F92" s="167" t="s">
        <v>139</v>
      </c>
      <c r="H92" s="168">
        <v>15</v>
      </c>
      <c r="L92" s="165"/>
      <c r="M92" s="169"/>
      <c r="N92" s="170"/>
      <c r="O92" s="170"/>
      <c r="P92" s="170"/>
      <c r="Q92" s="170"/>
      <c r="R92" s="170"/>
      <c r="S92" s="170"/>
      <c r="T92" s="171"/>
      <c r="AT92" s="166" t="s">
        <v>138</v>
      </c>
      <c r="AU92" s="166" t="s">
        <v>80</v>
      </c>
      <c r="AV92" s="11" t="s">
        <v>80</v>
      </c>
      <c r="AW92" s="11" t="s">
        <v>33</v>
      </c>
      <c r="AX92" s="11" t="s">
        <v>70</v>
      </c>
      <c r="AY92" s="166" t="s">
        <v>127</v>
      </c>
    </row>
    <row r="93" spans="2:65" s="11" customFormat="1">
      <c r="B93" s="165"/>
      <c r="D93" s="162" t="s">
        <v>138</v>
      </c>
      <c r="E93" s="166" t="s">
        <v>5</v>
      </c>
      <c r="F93" s="167" t="s">
        <v>140</v>
      </c>
      <c r="H93" s="168">
        <v>107</v>
      </c>
      <c r="L93" s="165"/>
      <c r="M93" s="169"/>
      <c r="N93" s="170"/>
      <c r="O93" s="170"/>
      <c r="P93" s="170"/>
      <c r="Q93" s="170"/>
      <c r="R93" s="170"/>
      <c r="S93" s="170"/>
      <c r="T93" s="171"/>
      <c r="AT93" s="166" t="s">
        <v>138</v>
      </c>
      <c r="AU93" s="166" t="s">
        <v>80</v>
      </c>
      <c r="AV93" s="11" t="s">
        <v>80</v>
      </c>
      <c r="AW93" s="11" t="s">
        <v>33</v>
      </c>
      <c r="AX93" s="11" t="s">
        <v>70</v>
      </c>
      <c r="AY93" s="166" t="s">
        <v>127</v>
      </c>
    </row>
    <row r="94" spans="2:65" s="12" customFormat="1">
      <c r="B94" s="172"/>
      <c r="D94" s="162" t="s">
        <v>138</v>
      </c>
      <c r="E94" s="173" t="s">
        <v>5</v>
      </c>
      <c r="F94" s="174" t="s">
        <v>141</v>
      </c>
      <c r="H94" s="175">
        <v>122</v>
      </c>
      <c r="L94" s="172"/>
      <c r="M94" s="176"/>
      <c r="N94" s="177"/>
      <c r="O94" s="177"/>
      <c r="P94" s="177"/>
      <c r="Q94" s="177"/>
      <c r="R94" s="177"/>
      <c r="S94" s="177"/>
      <c r="T94" s="178"/>
      <c r="AT94" s="173" t="s">
        <v>138</v>
      </c>
      <c r="AU94" s="173" t="s">
        <v>80</v>
      </c>
      <c r="AV94" s="12" t="s">
        <v>134</v>
      </c>
      <c r="AW94" s="12" t="s">
        <v>33</v>
      </c>
      <c r="AX94" s="12" t="s">
        <v>75</v>
      </c>
      <c r="AY94" s="173" t="s">
        <v>127</v>
      </c>
    </row>
    <row r="95" spans="2:65" s="1" customFormat="1" ht="22.9" customHeight="1">
      <c r="B95" s="150"/>
      <c r="C95" s="151" t="s">
        <v>80</v>
      </c>
      <c r="D95" s="151" t="s">
        <v>129</v>
      </c>
      <c r="E95" s="152" t="s">
        <v>142</v>
      </c>
      <c r="F95" s="153" t="s">
        <v>143</v>
      </c>
      <c r="G95" s="154" t="s">
        <v>132</v>
      </c>
      <c r="H95" s="155">
        <v>122</v>
      </c>
      <c r="I95" s="156"/>
      <c r="J95" s="156">
        <f>ROUND(I95*H95,2)</f>
        <v>0</v>
      </c>
      <c r="K95" s="153" t="s">
        <v>5</v>
      </c>
      <c r="L95" s="36"/>
      <c r="M95" s="157" t="s">
        <v>5</v>
      </c>
      <c r="N95" s="158" t="s">
        <v>41</v>
      </c>
      <c r="O95" s="159">
        <v>7.0000000000000007E-2</v>
      </c>
      <c r="P95" s="159">
        <f>O95*H95</f>
        <v>8.5400000000000009</v>
      </c>
      <c r="Q95" s="159">
        <v>1.8000000000000001E-4</v>
      </c>
      <c r="R95" s="159">
        <f>Q95*H95</f>
        <v>2.196E-2</v>
      </c>
      <c r="S95" s="159">
        <v>0</v>
      </c>
      <c r="T95" s="160">
        <f>S95*H95</f>
        <v>0</v>
      </c>
      <c r="AR95" s="22" t="s">
        <v>134</v>
      </c>
      <c r="AT95" s="22" t="s">
        <v>129</v>
      </c>
      <c r="AU95" s="22" t="s">
        <v>80</v>
      </c>
      <c r="AY95" s="22" t="s">
        <v>127</v>
      </c>
      <c r="BE95" s="161">
        <f>IF(N95="základní",J95,0)</f>
        <v>0</v>
      </c>
      <c r="BF95" s="161">
        <f>IF(N95="snížená",J95,0)</f>
        <v>0</v>
      </c>
      <c r="BG95" s="161">
        <f>IF(N95="zákl. přenesená",J95,0)</f>
        <v>0</v>
      </c>
      <c r="BH95" s="161">
        <f>IF(N95="sníž. přenesená",J95,0)</f>
        <v>0</v>
      </c>
      <c r="BI95" s="161">
        <f>IF(N95="nulová",J95,0)</f>
        <v>0</v>
      </c>
      <c r="BJ95" s="22" t="s">
        <v>75</v>
      </c>
      <c r="BK95" s="161">
        <f>ROUND(I95*H95,2)</f>
        <v>0</v>
      </c>
      <c r="BL95" s="22" t="s">
        <v>134</v>
      </c>
      <c r="BM95" s="22" t="s">
        <v>144</v>
      </c>
    </row>
    <row r="96" spans="2:65" s="11" customFormat="1">
      <c r="B96" s="165"/>
      <c r="D96" s="162" t="s">
        <v>138</v>
      </c>
      <c r="E96" s="166" t="s">
        <v>5</v>
      </c>
      <c r="F96" s="167" t="s">
        <v>145</v>
      </c>
      <c r="H96" s="168">
        <v>122</v>
      </c>
      <c r="L96" s="165"/>
      <c r="M96" s="169"/>
      <c r="N96" s="170"/>
      <c r="O96" s="170"/>
      <c r="P96" s="170"/>
      <c r="Q96" s="170"/>
      <c r="R96" s="170"/>
      <c r="S96" s="170"/>
      <c r="T96" s="171"/>
      <c r="AT96" s="166" t="s">
        <v>138</v>
      </c>
      <c r="AU96" s="166" t="s">
        <v>80</v>
      </c>
      <c r="AV96" s="11" t="s">
        <v>80</v>
      </c>
      <c r="AW96" s="11" t="s">
        <v>33</v>
      </c>
      <c r="AX96" s="11" t="s">
        <v>75</v>
      </c>
      <c r="AY96" s="166" t="s">
        <v>127</v>
      </c>
    </row>
    <row r="97" spans="2:65" s="1" customFormat="1" ht="22.9" customHeight="1">
      <c r="B97" s="150"/>
      <c r="C97" s="151" t="s">
        <v>146</v>
      </c>
      <c r="D97" s="151" t="s">
        <v>129</v>
      </c>
      <c r="E97" s="152" t="s">
        <v>147</v>
      </c>
      <c r="F97" s="153" t="s">
        <v>148</v>
      </c>
      <c r="G97" s="154" t="s">
        <v>132</v>
      </c>
      <c r="H97" s="155">
        <v>25.34</v>
      </c>
      <c r="I97" s="156"/>
      <c r="J97" s="156">
        <f>ROUND(I97*H97,2)</f>
        <v>0</v>
      </c>
      <c r="K97" s="153" t="s">
        <v>133</v>
      </c>
      <c r="L97" s="36"/>
      <c r="M97" s="157" t="s">
        <v>5</v>
      </c>
      <c r="N97" s="158" t="s">
        <v>41</v>
      </c>
      <c r="O97" s="159">
        <v>0.20899999999999999</v>
      </c>
      <c r="P97" s="159">
        <f>O97*H97</f>
        <v>5.2960599999999998</v>
      </c>
      <c r="Q97" s="159">
        <v>0</v>
      </c>
      <c r="R97" s="159">
        <f>Q97*H97</f>
        <v>0</v>
      </c>
      <c r="S97" s="159">
        <v>0</v>
      </c>
      <c r="T97" s="160">
        <f>S97*H97</f>
        <v>0</v>
      </c>
      <c r="AR97" s="22" t="s">
        <v>134</v>
      </c>
      <c r="AT97" s="22" t="s">
        <v>129</v>
      </c>
      <c r="AU97" s="22" t="s">
        <v>80</v>
      </c>
      <c r="AY97" s="22" t="s">
        <v>127</v>
      </c>
      <c r="BE97" s="161">
        <f>IF(N97="základní",J97,0)</f>
        <v>0</v>
      </c>
      <c r="BF97" s="161">
        <f>IF(N97="snížená",J97,0)</f>
        <v>0</v>
      </c>
      <c r="BG97" s="161">
        <f>IF(N97="zákl. přenesená",J97,0)</f>
        <v>0</v>
      </c>
      <c r="BH97" s="161">
        <f>IF(N97="sníž. přenesená",J97,0)</f>
        <v>0</v>
      </c>
      <c r="BI97" s="161">
        <f>IF(N97="nulová",J97,0)</f>
        <v>0</v>
      </c>
      <c r="BJ97" s="22" t="s">
        <v>75</v>
      </c>
      <c r="BK97" s="161">
        <f>ROUND(I97*H97,2)</f>
        <v>0</v>
      </c>
      <c r="BL97" s="22" t="s">
        <v>134</v>
      </c>
      <c r="BM97" s="22" t="s">
        <v>149</v>
      </c>
    </row>
    <row r="98" spans="2:65" s="1" customFormat="1">
      <c r="B98" s="36"/>
      <c r="D98" s="162" t="s">
        <v>136</v>
      </c>
      <c r="F98" s="163" t="s">
        <v>150</v>
      </c>
      <c r="L98" s="36"/>
      <c r="M98" s="164"/>
      <c r="N98" s="37"/>
      <c r="O98" s="37"/>
      <c r="P98" s="37"/>
      <c r="Q98" s="37"/>
      <c r="R98" s="37"/>
      <c r="S98" s="37"/>
      <c r="T98" s="65"/>
      <c r="AT98" s="22" t="s">
        <v>136</v>
      </c>
      <c r="AU98" s="22" t="s">
        <v>80</v>
      </c>
    </row>
    <row r="99" spans="2:65" s="11" customFormat="1">
      <c r="B99" s="165"/>
      <c r="D99" s="162" t="s">
        <v>138</v>
      </c>
      <c r="E99" s="166" t="s">
        <v>5</v>
      </c>
      <c r="F99" s="167" t="s">
        <v>151</v>
      </c>
      <c r="H99" s="168">
        <v>25.34</v>
      </c>
      <c r="L99" s="165"/>
      <c r="M99" s="169"/>
      <c r="N99" s="170"/>
      <c r="O99" s="170"/>
      <c r="P99" s="170"/>
      <c r="Q99" s="170"/>
      <c r="R99" s="170"/>
      <c r="S99" s="170"/>
      <c r="T99" s="171"/>
      <c r="AT99" s="166" t="s">
        <v>138</v>
      </c>
      <c r="AU99" s="166" t="s">
        <v>80</v>
      </c>
      <c r="AV99" s="11" t="s">
        <v>80</v>
      </c>
      <c r="AW99" s="11" t="s">
        <v>33</v>
      </c>
      <c r="AX99" s="11" t="s">
        <v>70</v>
      </c>
      <c r="AY99" s="166" t="s">
        <v>127</v>
      </c>
    </row>
    <row r="100" spans="2:65" s="12" customFormat="1">
      <c r="B100" s="172"/>
      <c r="D100" s="162" t="s">
        <v>138</v>
      </c>
      <c r="E100" s="173" t="s">
        <v>5</v>
      </c>
      <c r="F100" s="174" t="s">
        <v>141</v>
      </c>
      <c r="H100" s="175">
        <v>25.34</v>
      </c>
      <c r="L100" s="172"/>
      <c r="M100" s="176"/>
      <c r="N100" s="177"/>
      <c r="O100" s="177"/>
      <c r="P100" s="177"/>
      <c r="Q100" s="177"/>
      <c r="R100" s="177"/>
      <c r="S100" s="177"/>
      <c r="T100" s="178"/>
      <c r="AT100" s="173" t="s">
        <v>138</v>
      </c>
      <c r="AU100" s="173" t="s">
        <v>80</v>
      </c>
      <c r="AV100" s="12" t="s">
        <v>134</v>
      </c>
      <c r="AW100" s="12" t="s">
        <v>33</v>
      </c>
      <c r="AX100" s="12" t="s">
        <v>70</v>
      </c>
      <c r="AY100" s="173" t="s">
        <v>127</v>
      </c>
    </row>
    <row r="101" spans="2:65" s="11" customFormat="1">
      <c r="B101" s="165"/>
      <c r="D101" s="162" t="s">
        <v>138</v>
      </c>
      <c r="E101" s="166" t="s">
        <v>5</v>
      </c>
      <c r="F101" s="167" t="s">
        <v>152</v>
      </c>
      <c r="H101" s="168">
        <v>25.34</v>
      </c>
      <c r="L101" s="165"/>
      <c r="M101" s="169"/>
      <c r="N101" s="170"/>
      <c r="O101" s="170"/>
      <c r="P101" s="170"/>
      <c r="Q101" s="170"/>
      <c r="R101" s="170"/>
      <c r="S101" s="170"/>
      <c r="T101" s="171"/>
      <c r="AT101" s="166" t="s">
        <v>138</v>
      </c>
      <c r="AU101" s="166" t="s">
        <v>80</v>
      </c>
      <c r="AV101" s="11" t="s">
        <v>80</v>
      </c>
      <c r="AW101" s="11" t="s">
        <v>33</v>
      </c>
      <c r="AX101" s="11" t="s">
        <v>75</v>
      </c>
      <c r="AY101" s="166" t="s">
        <v>127</v>
      </c>
    </row>
    <row r="102" spans="2:65" s="1" customFormat="1" ht="34.15" customHeight="1">
      <c r="B102" s="150"/>
      <c r="C102" s="151" t="s">
        <v>134</v>
      </c>
      <c r="D102" s="151" t="s">
        <v>129</v>
      </c>
      <c r="E102" s="152" t="s">
        <v>153</v>
      </c>
      <c r="F102" s="153" t="s">
        <v>154</v>
      </c>
      <c r="G102" s="154" t="s">
        <v>155</v>
      </c>
      <c r="H102" s="155">
        <v>2</v>
      </c>
      <c r="I102" s="156"/>
      <c r="J102" s="156">
        <f>ROUND(I102*H102,2)</f>
        <v>0</v>
      </c>
      <c r="K102" s="153" t="s">
        <v>5</v>
      </c>
      <c r="L102" s="36"/>
      <c r="M102" s="157" t="s">
        <v>5</v>
      </c>
      <c r="N102" s="158" t="s">
        <v>41</v>
      </c>
      <c r="O102" s="159">
        <v>0.28000000000000003</v>
      </c>
      <c r="P102" s="159">
        <f>O102*H102</f>
        <v>0.56000000000000005</v>
      </c>
      <c r="Q102" s="159">
        <v>0</v>
      </c>
      <c r="R102" s="159">
        <f>Q102*H102</f>
        <v>0</v>
      </c>
      <c r="S102" s="159">
        <v>0</v>
      </c>
      <c r="T102" s="160">
        <f>S102*H102</f>
        <v>0</v>
      </c>
      <c r="AR102" s="22" t="s">
        <v>134</v>
      </c>
      <c r="AT102" s="22" t="s">
        <v>129</v>
      </c>
      <c r="AU102" s="22" t="s">
        <v>80</v>
      </c>
      <c r="AY102" s="22" t="s">
        <v>127</v>
      </c>
      <c r="BE102" s="161">
        <f>IF(N102="základní",J102,0)</f>
        <v>0</v>
      </c>
      <c r="BF102" s="161">
        <f>IF(N102="snížená",J102,0)</f>
        <v>0</v>
      </c>
      <c r="BG102" s="161">
        <f>IF(N102="zákl. přenesená",J102,0)</f>
        <v>0</v>
      </c>
      <c r="BH102" s="161">
        <f>IF(N102="sníž. přenesená",J102,0)</f>
        <v>0</v>
      </c>
      <c r="BI102" s="161">
        <f>IF(N102="nulová",J102,0)</f>
        <v>0</v>
      </c>
      <c r="BJ102" s="22" t="s">
        <v>75</v>
      </c>
      <c r="BK102" s="161">
        <f>ROUND(I102*H102,2)</f>
        <v>0</v>
      </c>
      <c r="BL102" s="22" t="s">
        <v>134</v>
      </c>
      <c r="BM102" s="22" t="s">
        <v>156</v>
      </c>
    </row>
    <row r="103" spans="2:65" s="11" customFormat="1">
      <c r="B103" s="165"/>
      <c r="D103" s="162" t="s">
        <v>138</v>
      </c>
      <c r="E103" s="166" t="s">
        <v>5</v>
      </c>
      <c r="F103" s="167" t="s">
        <v>80</v>
      </c>
      <c r="H103" s="168">
        <v>2</v>
      </c>
      <c r="L103" s="165"/>
      <c r="M103" s="169"/>
      <c r="N103" s="170"/>
      <c r="O103" s="170"/>
      <c r="P103" s="170"/>
      <c r="Q103" s="170"/>
      <c r="R103" s="170"/>
      <c r="S103" s="170"/>
      <c r="T103" s="171"/>
      <c r="AT103" s="166" t="s">
        <v>138</v>
      </c>
      <c r="AU103" s="166" t="s">
        <v>80</v>
      </c>
      <c r="AV103" s="11" t="s">
        <v>80</v>
      </c>
      <c r="AW103" s="11" t="s">
        <v>33</v>
      </c>
      <c r="AX103" s="11" t="s">
        <v>75</v>
      </c>
      <c r="AY103" s="166" t="s">
        <v>127</v>
      </c>
    </row>
    <row r="104" spans="2:65" s="1" customFormat="1" ht="22.9" customHeight="1">
      <c r="B104" s="150"/>
      <c r="C104" s="151" t="s">
        <v>157</v>
      </c>
      <c r="D104" s="151" t="s">
        <v>129</v>
      </c>
      <c r="E104" s="152" t="s">
        <v>158</v>
      </c>
      <c r="F104" s="153" t="s">
        <v>159</v>
      </c>
      <c r="G104" s="154" t="s">
        <v>132</v>
      </c>
      <c r="H104" s="155">
        <v>103.5</v>
      </c>
      <c r="I104" s="156"/>
      <c r="J104" s="156">
        <f>ROUND(I104*H104,2)</f>
        <v>0</v>
      </c>
      <c r="K104" s="153" t="s">
        <v>133</v>
      </c>
      <c r="L104" s="36"/>
      <c r="M104" s="157" t="s">
        <v>5</v>
      </c>
      <c r="N104" s="158" t="s">
        <v>41</v>
      </c>
      <c r="O104" s="159">
        <v>0.108</v>
      </c>
      <c r="P104" s="159">
        <f>O104*H104</f>
        <v>11.177999999999999</v>
      </c>
      <c r="Q104" s="159">
        <v>0</v>
      </c>
      <c r="R104" s="159">
        <f>Q104*H104</f>
        <v>0</v>
      </c>
      <c r="S104" s="159">
        <v>0.22</v>
      </c>
      <c r="T104" s="160">
        <f>S104*H104</f>
        <v>22.77</v>
      </c>
      <c r="AR104" s="22" t="s">
        <v>134</v>
      </c>
      <c r="AT104" s="22" t="s">
        <v>129</v>
      </c>
      <c r="AU104" s="22" t="s">
        <v>80</v>
      </c>
      <c r="AY104" s="22" t="s">
        <v>127</v>
      </c>
      <c r="BE104" s="161">
        <f>IF(N104="základní",J104,0)</f>
        <v>0</v>
      </c>
      <c r="BF104" s="161">
        <f>IF(N104="snížená",J104,0)</f>
        <v>0</v>
      </c>
      <c r="BG104" s="161">
        <f>IF(N104="zákl. přenesená",J104,0)</f>
        <v>0</v>
      </c>
      <c r="BH104" s="161">
        <f>IF(N104="sníž. přenesená",J104,0)</f>
        <v>0</v>
      </c>
      <c r="BI104" s="161">
        <f>IF(N104="nulová",J104,0)</f>
        <v>0</v>
      </c>
      <c r="BJ104" s="22" t="s">
        <v>75</v>
      </c>
      <c r="BK104" s="161">
        <f>ROUND(I104*H104,2)</f>
        <v>0</v>
      </c>
      <c r="BL104" s="22" t="s">
        <v>134</v>
      </c>
      <c r="BM104" s="22" t="s">
        <v>160</v>
      </c>
    </row>
    <row r="105" spans="2:65" s="1" customFormat="1" ht="40.5">
      <c r="B105" s="36"/>
      <c r="D105" s="162" t="s">
        <v>136</v>
      </c>
      <c r="F105" s="163" t="s">
        <v>161</v>
      </c>
      <c r="L105" s="36"/>
      <c r="M105" s="164"/>
      <c r="N105" s="37"/>
      <c r="O105" s="37"/>
      <c r="P105" s="37"/>
      <c r="Q105" s="37"/>
      <c r="R105" s="37"/>
      <c r="S105" s="37"/>
      <c r="T105" s="65"/>
      <c r="AT105" s="22" t="s">
        <v>136</v>
      </c>
      <c r="AU105" s="22" t="s">
        <v>80</v>
      </c>
    </row>
    <row r="106" spans="2:65" s="11" customFormat="1">
      <c r="B106" s="165"/>
      <c r="D106" s="162" t="s">
        <v>138</v>
      </c>
      <c r="E106" s="166" t="s">
        <v>5</v>
      </c>
      <c r="F106" s="167" t="s">
        <v>162</v>
      </c>
      <c r="H106" s="168">
        <v>103.5</v>
      </c>
      <c r="L106" s="165"/>
      <c r="M106" s="169"/>
      <c r="N106" s="170"/>
      <c r="O106" s="170"/>
      <c r="P106" s="170"/>
      <c r="Q106" s="170"/>
      <c r="R106" s="170"/>
      <c r="S106" s="170"/>
      <c r="T106" s="171"/>
      <c r="AT106" s="166" t="s">
        <v>138</v>
      </c>
      <c r="AU106" s="166" t="s">
        <v>80</v>
      </c>
      <c r="AV106" s="11" t="s">
        <v>80</v>
      </c>
      <c r="AW106" s="11" t="s">
        <v>33</v>
      </c>
      <c r="AX106" s="11" t="s">
        <v>70</v>
      </c>
      <c r="AY106" s="166" t="s">
        <v>127</v>
      </c>
    </row>
    <row r="107" spans="2:65" s="12" customFormat="1">
      <c r="B107" s="172"/>
      <c r="D107" s="162" t="s">
        <v>138</v>
      </c>
      <c r="E107" s="173" t="s">
        <v>5</v>
      </c>
      <c r="F107" s="174" t="s">
        <v>141</v>
      </c>
      <c r="H107" s="175">
        <v>103.5</v>
      </c>
      <c r="L107" s="172"/>
      <c r="M107" s="176"/>
      <c r="N107" s="177"/>
      <c r="O107" s="177"/>
      <c r="P107" s="177"/>
      <c r="Q107" s="177"/>
      <c r="R107" s="177"/>
      <c r="S107" s="177"/>
      <c r="T107" s="178"/>
      <c r="AT107" s="173" t="s">
        <v>138</v>
      </c>
      <c r="AU107" s="173" t="s">
        <v>80</v>
      </c>
      <c r="AV107" s="12" t="s">
        <v>134</v>
      </c>
      <c r="AW107" s="12" t="s">
        <v>33</v>
      </c>
      <c r="AX107" s="12" t="s">
        <v>75</v>
      </c>
      <c r="AY107" s="173" t="s">
        <v>127</v>
      </c>
    </row>
    <row r="108" spans="2:65" s="1" customFormat="1" ht="22.9" customHeight="1">
      <c r="B108" s="150"/>
      <c r="C108" s="151" t="s">
        <v>163</v>
      </c>
      <c r="D108" s="151" t="s">
        <v>129</v>
      </c>
      <c r="E108" s="152" t="s">
        <v>164</v>
      </c>
      <c r="F108" s="153" t="s">
        <v>165</v>
      </c>
      <c r="G108" s="154" t="s">
        <v>132</v>
      </c>
      <c r="H108" s="155">
        <v>12.5</v>
      </c>
      <c r="I108" s="156"/>
      <c r="J108" s="156">
        <f>ROUND(I108*H108,2)</f>
        <v>0</v>
      </c>
      <c r="K108" s="153" t="s">
        <v>133</v>
      </c>
      <c r="L108" s="36"/>
      <c r="M108" s="157" t="s">
        <v>5</v>
      </c>
      <c r="N108" s="158" t="s">
        <v>41</v>
      </c>
      <c r="O108" s="159">
        <v>0.63100000000000001</v>
      </c>
      <c r="P108" s="159">
        <f>O108*H108</f>
        <v>7.8875000000000002</v>
      </c>
      <c r="Q108" s="159">
        <v>0</v>
      </c>
      <c r="R108" s="159">
        <f>Q108*H108</f>
        <v>0</v>
      </c>
      <c r="S108" s="159">
        <v>0.63</v>
      </c>
      <c r="T108" s="160">
        <f>S108*H108</f>
        <v>7.875</v>
      </c>
      <c r="AR108" s="22" t="s">
        <v>134</v>
      </c>
      <c r="AT108" s="22" t="s">
        <v>129</v>
      </c>
      <c r="AU108" s="22" t="s">
        <v>80</v>
      </c>
      <c r="AY108" s="22" t="s">
        <v>127</v>
      </c>
      <c r="BE108" s="161">
        <f>IF(N108="základní",J108,0)</f>
        <v>0</v>
      </c>
      <c r="BF108" s="161">
        <f>IF(N108="snížená",J108,0)</f>
        <v>0</v>
      </c>
      <c r="BG108" s="161">
        <f>IF(N108="zákl. přenesená",J108,0)</f>
        <v>0</v>
      </c>
      <c r="BH108" s="161">
        <f>IF(N108="sníž. přenesená",J108,0)</f>
        <v>0</v>
      </c>
      <c r="BI108" s="161">
        <f>IF(N108="nulová",J108,0)</f>
        <v>0</v>
      </c>
      <c r="BJ108" s="22" t="s">
        <v>75</v>
      </c>
      <c r="BK108" s="161">
        <f>ROUND(I108*H108,2)</f>
        <v>0</v>
      </c>
      <c r="BL108" s="22" t="s">
        <v>134</v>
      </c>
      <c r="BM108" s="22" t="s">
        <v>166</v>
      </c>
    </row>
    <row r="109" spans="2:65" s="1" customFormat="1" ht="40.5">
      <c r="B109" s="36"/>
      <c r="D109" s="162" t="s">
        <v>136</v>
      </c>
      <c r="F109" s="163" t="s">
        <v>167</v>
      </c>
      <c r="L109" s="36"/>
      <c r="M109" s="164"/>
      <c r="N109" s="37"/>
      <c r="O109" s="37"/>
      <c r="P109" s="37"/>
      <c r="Q109" s="37"/>
      <c r="R109" s="37"/>
      <c r="S109" s="37"/>
      <c r="T109" s="65"/>
      <c r="AT109" s="22" t="s">
        <v>136</v>
      </c>
      <c r="AU109" s="22" t="s">
        <v>80</v>
      </c>
    </row>
    <row r="110" spans="2:65" s="11" customFormat="1">
      <c r="B110" s="165"/>
      <c r="D110" s="162" t="s">
        <v>138</v>
      </c>
      <c r="E110" s="166" t="s">
        <v>5</v>
      </c>
      <c r="F110" s="167" t="s">
        <v>168</v>
      </c>
      <c r="H110" s="168">
        <v>12.5</v>
      </c>
      <c r="L110" s="165"/>
      <c r="M110" s="169"/>
      <c r="N110" s="170"/>
      <c r="O110" s="170"/>
      <c r="P110" s="170"/>
      <c r="Q110" s="170"/>
      <c r="R110" s="170"/>
      <c r="S110" s="170"/>
      <c r="T110" s="171"/>
      <c r="AT110" s="166" t="s">
        <v>138</v>
      </c>
      <c r="AU110" s="166" t="s">
        <v>80</v>
      </c>
      <c r="AV110" s="11" t="s">
        <v>80</v>
      </c>
      <c r="AW110" s="11" t="s">
        <v>33</v>
      </c>
      <c r="AX110" s="11" t="s">
        <v>75</v>
      </c>
      <c r="AY110" s="166" t="s">
        <v>127</v>
      </c>
    </row>
    <row r="111" spans="2:65" s="1" customFormat="1" ht="22.9" customHeight="1">
      <c r="B111" s="150"/>
      <c r="C111" s="151" t="s">
        <v>169</v>
      </c>
      <c r="D111" s="151" t="s">
        <v>129</v>
      </c>
      <c r="E111" s="152" t="s">
        <v>170</v>
      </c>
      <c r="F111" s="153" t="s">
        <v>171</v>
      </c>
      <c r="G111" s="154" t="s">
        <v>132</v>
      </c>
      <c r="H111" s="155">
        <v>305</v>
      </c>
      <c r="I111" s="156"/>
      <c r="J111" s="156">
        <f>ROUND(I111*H111,2)</f>
        <v>0</v>
      </c>
      <c r="K111" s="153" t="s">
        <v>133</v>
      </c>
      <c r="L111" s="36"/>
      <c r="M111" s="157" t="s">
        <v>5</v>
      </c>
      <c r="N111" s="158" t="s">
        <v>41</v>
      </c>
      <c r="O111" s="159">
        <v>7.5999999999999998E-2</v>
      </c>
      <c r="P111" s="159">
        <f>O111*H111</f>
        <v>23.18</v>
      </c>
      <c r="Q111" s="159">
        <v>4.0000000000000003E-5</v>
      </c>
      <c r="R111" s="159">
        <f>Q111*H111</f>
        <v>1.2200000000000001E-2</v>
      </c>
      <c r="S111" s="159">
        <v>0.128</v>
      </c>
      <c r="T111" s="160">
        <f>S111*H111</f>
        <v>39.04</v>
      </c>
      <c r="AR111" s="22" t="s">
        <v>134</v>
      </c>
      <c r="AT111" s="22" t="s">
        <v>129</v>
      </c>
      <c r="AU111" s="22" t="s">
        <v>80</v>
      </c>
      <c r="AY111" s="22" t="s">
        <v>127</v>
      </c>
      <c r="BE111" s="161">
        <f>IF(N111="základní",J111,0)</f>
        <v>0</v>
      </c>
      <c r="BF111" s="161">
        <f>IF(N111="snížená",J111,0)</f>
        <v>0</v>
      </c>
      <c r="BG111" s="161">
        <f>IF(N111="zákl. přenesená",J111,0)</f>
        <v>0</v>
      </c>
      <c r="BH111" s="161">
        <f>IF(N111="sníž. přenesená",J111,0)</f>
        <v>0</v>
      </c>
      <c r="BI111" s="161">
        <f>IF(N111="nulová",J111,0)</f>
        <v>0</v>
      </c>
      <c r="BJ111" s="22" t="s">
        <v>75</v>
      </c>
      <c r="BK111" s="161">
        <f>ROUND(I111*H111,2)</f>
        <v>0</v>
      </c>
      <c r="BL111" s="22" t="s">
        <v>134</v>
      </c>
      <c r="BM111" s="22" t="s">
        <v>172</v>
      </c>
    </row>
    <row r="112" spans="2:65" s="1" customFormat="1" ht="27">
      <c r="B112" s="36"/>
      <c r="D112" s="162" t="s">
        <v>136</v>
      </c>
      <c r="F112" s="163" t="s">
        <v>173</v>
      </c>
      <c r="L112" s="36"/>
      <c r="M112" s="164"/>
      <c r="N112" s="37"/>
      <c r="O112" s="37"/>
      <c r="P112" s="37"/>
      <c r="Q112" s="37"/>
      <c r="R112" s="37"/>
      <c r="S112" s="37"/>
      <c r="T112" s="65"/>
      <c r="AT112" s="22" t="s">
        <v>136</v>
      </c>
      <c r="AU112" s="22" t="s">
        <v>80</v>
      </c>
    </row>
    <row r="113" spans="2:65" s="11" customFormat="1">
      <c r="B113" s="165"/>
      <c r="D113" s="162" t="s">
        <v>138</v>
      </c>
      <c r="E113" s="166" t="s">
        <v>5</v>
      </c>
      <c r="F113" s="167" t="s">
        <v>174</v>
      </c>
      <c r="H113" s="168">
        <v>305</v>
      </c>
      <c r="L113" s="165"/>
      <c r="M113" s="169"/>
      <c r="N113" s="170"/>
      <c r="O113" s="170"/>
      <c r="P113" s="170"/>
      <c r="Q113" s="170"/>
      <c r="R113" s="170"/>
      <c r="S113" s="170"/>
      <c r="T113" s="171"/>
      <c r="AT113" s="166" t="s">
        <v>138</v>
      </c>
      <c r="AU113" s="166" t="s">
        <v>80</v>
      </c>
      <c r="AV113" s="11" t="s">
        <v>80</v>
      </c>
      <c r="AW113" s="11" t="s">
        <v>33</v>
      </c>
      <c r="AX113" s="11" t="s">
        <v>75</v>
      </c>
      <c r="AY113" s="166" t="s">
        <v>127</v>
      </c>
    </row>
    <row r="114" spans="2:65" s="1" customFormat="1" ht="14.45" customHeight="1">
      <c r="B114" s="150"/>
      <c r="C114" s="151" t="s">
        <v>175</v>
      </c>
      <c r="D114" s="151" t="s">
        <v>129</v>
      </c>
      <c r="E114" s="152" t="s">
        <v>176</v>
      </c>
      <c r="F114" s="153" t="s">
        <v>177</v>
      </c>
      <c r="G114" s="154" t="s">
        <v>178</v>
      </c>
      <c r="H114" s="155">
        <v>25.34</v>
      </c>
      <c r="I114" s="156"/>
      <c r="J114" s="156">
        <f>ROUND(I114*H114,2)</f>
        <v>0</v>
      </c>
      <c r="K114" s="153" t="s">
        <v>133</v>
      </c>
      <c r="L114" s="36"/>
      <c r="M114" s="157" t="s">
        <v>5</v>
      </c>
      <c r="N114" s="158" t="s">
        <v>41</v>
      </c>
      <c r="O114" s="159">
        <v>9.7000000000000003E-2</v>
      </c>
      <c r="P114" s="159">
        <f>O114*H114</f>
        <v>2.4579800000000001</v>
      </c>
      <c r="Q114" s="159">
        <v>0</v>
      </c>
      <c r="R114" s="159">
        <f>Q114*H114</f>
        <v>0</v>
      </c>
      <c r="S114" s="159">
        <v>0</v>
      </c>
      <c r="T114" s="160">
        <f>S114*H114</f>
        <v>0</v>
      </c>
      <c r="AR114" s="22" t="s">
        <v>134</v>
      </c>
      <c r="AT114" s="22" t="s">
        <v>129</v>
      </c>
      <c r="AU114" s="22" t="s">
        <v>80</v>
      </c>
      <c r="AY114" s="22" t="s">
        <v>127</v>
      </c>
      <c r="BE114" s="161">
        <f>IF(N114="základní",J114,0)</f>
        <v>0</v>
      </c>
      <c r="BF114" s="161">
        <f>IF(N114="snížená",J114,0)</f>
        <v>0</v>
      </c>
      <c r="BG114" s="161">
        <f>IF(N114="zákl. přenesená",J114,0)</f>
        <v>0</v>
      </c>
      <c r="BH114" s="161">
        <f>IF(N114="sníž. přenesená",J114,0)</f>
        <v>0</v>
      </c>
      <c r="BI114" s="161">
        <f>IF(N114="nulová",J114,0)</f>
        <v>0</v>
      </c>
      <c r="BJ114" s="22" t="s">
        <v>75</v>
      </c>
      <c r="BK114" s="161">
        <f>ROUND(I114*H114,2)</f>
        <v>0</v>
      </c>
      <c r="BL114" s="22" t="s">
        <v>134</v>
      </c>
      <c r="BM114" s="22" t="s">
        <v>179</v>
      </c>
    </row>
    <row r="115" spans="2:65" s="1" customFormat="1" ht="27">
      <c r="B115" s="36"/>
      <c r="D115" s="162" t="s">
        <v>136</v>
      </c>
      <c r="F115" s="163" t="s">
        <v>180</v>
      </c>
      <c r="L115" s="36"/>
      <c r="M115" s="164"/>
      <c r="N115" s="37"/>
      <c r="O115" s="37"/>
      <c r="P115" s="37"/>
      <c r="Q115" s="37"/>
      <c r="R115" s="37"/>
      <c r="S115" s="37"/>
      <c r="T115" s="65"/>
      <c r="AT115" s="22" t="s">
        <v>136</v>
      </c>
      <c r="AU115" s="22" t="s">
        <v>80</v>
      </c>
    </row>
    <row r="116" spans="2:65" s="11" customFormat="1">
      <c r="B116" s="165"/>
      <c r="D116" s="162" t="s">
        <v>138</v>
      </c>
      <c r="E116" s="166" t="s">
        <v>5</v>
      </c>
      <c r="F116" s="167" t="s">
        <v>151</v>
      </c>
      <c r="H116" s="168">
        <v>25.34</v>
      </c>
      <c r="L116" s="165"/>
      <c r="M116" s="169"/>
      <c r="N116" s="170"/>
      <c r="O116" s="170"/>
      <c r="P116" s="170"/>
      <c r="Q116" s="170"/>
      <c r="R116" s="170"/>
      <c r="S116" s="170"/>
      <c r="T116" s="171"/>
      <c r="AT116" s="166" t="s">
        <v>138</v>
      </c>
      <c r="AU116" s="166" t="s">
        <v>80</v>
      </c>
      <c r="AV116" s="11" t="s">
        <v>80</v>
      </c>
      <c r="AW116" s="11" t="s">
        <v>33</v>
      </c>
      <c r="AX116" s="11" t="s">
        <v>70</v>
      </c>
      <c r="AY116" s="166" t="s">
        <v>127</v>
      </c>
    </row>
    <row r="117" spans="2:65" s="12" customFormat="1">
      <c r="B117" s="172"/>
      <c r="D117" s="162" t="s">
        <v>138</v>
      </c>
      <c r="E117" s="173" t="s">
        <v>5</v>
      </c>
      <c r="F117" s="174" t="s">
        <v>141</v>
      </c>
      <c r="H117" s="175">
        <v>25.34</v>
      </c>
      <c r="L117" s="172"/>
      <c r="M117" s="176"/>
      <c r="N117" s="177"/>
      <c r="O117" s="177"/>
      <c r="P117" s="177"/>
      <c r="Q117" s="177"/>
      <c r="R117" s="177"/>
      <c r="S117" s="177"/>
      <c r="T117" s="178"/>
      <c r="AT117" s="173" t="s">
        <v>138</v>
      </c>
      <c r="AU117" s="173" t="s">
        <v>80</v>
      </c>
      <c r="AV117" s="12" t="s">
        <v>134</v>
      </c>
      <c r="AW117" s="12" t="s">
        <v>33</v>
      </c>
      <c r="AX117" s="12" t="s">
        <v>70</v>
      </c>
      <c r="AY117" s="173" t="s">
        <v>127</v>
      </c>
    </row>
    <row r="118" spans="2:65" s="11" customFormat="1">
      <c r="B118" s="165"/>
      <c r="D118" s="162" t="s">
        <v>138</v>
      </c>
      <c r="E118" s="166" t="s">
        <v>5</v>
      </c>
      <c r="F118" s="167" t="s">
        <v>152</v>
      </c>
      <c r="H118" s="168">
        <v>25.34</v>
      </c>
      <c r="L118" s="165"/>
      <c r="M118" s="169"/>
      <c r="N118" s="170"/>
      <c r="O118" s="170"/>
      <c r="P118" s="170"/>
      <c r="Q118" s="170"/>
      <c r="R118" s="170"/>
      <c r="S118" s="170"/>
      <c r="T118" s="171"/>
      <c r="AT118" s="166" t="s">
        <v>138</v>
      </c>
      <c r="AU118" s="166" t="s">
        <v>80</v>
      </c>
      <c r="AV118" s="11" t="s">
        <v>80</v>
      </c>
      <c r="AW118" s="11" t="s">
        <v>33</v>
      </c>
      <c r="AX118" s="11" t="s">
        <v>75</v>
      </c>
      <c r="AY118" s="166" t="s">
        <v>127</v>
      </c>
    </row>
    <row r="119" spans="2:65" s="1" customFormat="1" ht="22.9" customHeight="1">
      <c r="B119" s="150"/>
      <c r="C119" s="151" t="s">
        <v>181</v>
      </c>
      <c r="D119" s="151" t="s">
        <v>129</v>
      </c>
      <c r="E119" s="152" t="s">
        <v>182</v>
      </c>
      <c r="F119" s="153" t="s">
        <v>183</v>
      </c>
      <c r="G119" s="154" t="s">
        <v>178</v>
      </c>
      <c r="H119" s="155">
        <v>144.54</v>
      </c>
      <c r="I119" s="156"/>
      <c r="J119" s="156">
        <f>ROUND(I119*H119,2)</f>
        <v>0</v>
      </c>
      <c r="K119" s="153" t="s">
        <v>133</v>
      </c>
      <c r="L119" s="36"/>
      <c r="M119" s="157" t="s">
        <v>5</v>
      </c>
      <c r="N119" s="158" t="s">
        <v>41</v>
      </c>
      <c r="O119" s="159">
        <v>0.223</v>
      </c>
      <c r="P119" s="159">
        <f>O119*H119</f>
        <v>32.232419999999998</v>
      </c>
      <c r="Q119" s="159">
        <v>0</v>
      </c>
      <c r="R119" s="159">
        <f>Q119*H119</f>
        <v>0</v>
      </c>
      <c r="S119" s="159">
        <v>0</v>
      </c>
      <c r="T119" s="160">
        <f>S119*H119</f>
        <v>0</v>
      </c>
      <c r="AR119" s="22" t="s">
        <v>134</v>
      </c>
      <c r="AT119" s="22" t="s">
        <v>129</v>
      </c>
      <c r="AU119" s="22" t="s">
        <v>80</v>
      </c>
      <c r="AY119" s="22" t="s">
        <v>127</v>
      </c>
      <c r="BE119" s="161">
        <f>IF(N119="základní",J119,0)</f>
        <v>0</v>
      </c>
      <c r="BF119" s="161">
        <f>IF(N119="snížená",J119,0)</f>
        <v>0</v>
      </c>
      <c r="BG119" s="161">
        <f>IF(N119="zákl. přenesená",J119,0)</f>
        <v>0</v>
      </c>
      <c r="BH119" s="161">
        <f>IF(N119="sníž. přenesená",J119,0)</f>
        <v>0</v>
      </c>
      <c r="BI119" s="161">
        <f>IF(N119="nulová",J119,0)</f>
        <v>0</v>
      </c>
      <c r="BJ119" s="22" t="s">
        <v>75</v>
      </c>
      <c r="BK119" s="161">
        <f>ROUND(I119*H119,2)</f>
        <v>0</v>
      </c>
      <c r="BL119" s="22" t="s">
        <v>134</v>
      </c>
      <c r="BM119" s="22" t="s">
        <v>184</v>
      </c>
    </row>
    <row r="120" spans="2:65" s="1" customFormat="1" ht="40.5">
      <c r="B120" s="36"/>
      <c r="D120" s="162" t="s">
        <v>136</v>
      </c>
      <c r="F120" s="163" t="s">
        <v>185</v>
      </c>
      <c r="L120" s="36"/>
      <c r="M120" s="164"/>
      <c r="N120" s="37"/>
      <c r="O120" s="37"/>
      <c r="P120" s="37"/>
      <c r="Q120" s="37"/>
      <c r="R120" s="37"/>
      <c r="S120" s="37"/>
      <c r="T120" s="65"/>
      <c r="AT120" s="22" t="s">
        <v>136</v>
      </c>
      <c r="AU120" s="22" t="s">
        <v>80</v>
      </c>
    </row>
    <row r="121" spans="2:65" s="11" customFormat="1">
      <c r="B121" s="165"/>
      <c r="D121" s="162" t="s">
        <v>138</v>
      </c>
      <c r="E121" s="166" t="s">
        <v>5</v>
      </c>
      <c r="F121" s="167" t="s">
        <v>186</v>
      </c>
      <c r="H121" s="168">
        <v>137.88</v>
      </c>
      <c r="L121" s="165"/>
      <c r="M121" s="169"/>
      <c r="N121" s="170"/>
      <c r="O121" s="170"/>
      <c r="P121" s="170"/>
      <c r="Q121" s="170"/>
      <c r="R121" s="170"/>
      <c r="S121" s="170"/>
      <c r="T121" s="171"/>
      <c r="AT121" s="166" t="s">
        <v>138</v>
      </c>
      <c r="AU121" s="166" t="s">
        <v>80</v>
      </c>
      <c r="AV121" s="11" t="s">
        <v>80</v>
      </c>
      <c r="AW121" s="11" t="s">
        <v>33</v>
      </c>
      <c r="AX121" s="11" t="s">
        <v>70</v>
      </c>
      <c r="AY121" s="166" t="s">
        <v>127</v>
      </c>
    </row>
    <row r="122" spans="2:65" s="11" customFormat="1">
      <c r="B122" s="165"/>
      <c r="D122" s="162" t="s">
        <v>138</v>
      </c>
      <c r="E122" s="166" t="s">
        <v>5</v>
      </c>
      <c r="F122" s="167" t="s">
        <v>187</v>
      </c>
      <c r="H122" s="168">
        <v>7.0629999999999997</v>
      </c>
      <c r="L122" s="165"/>
      <c r="M122" s="169"/>
      <c r="N122" s="170"/>
      <c r="O122" s="170"/>
      <c r="P122" s="170"/>
      <c r="Q122" s="170"/>
      <c r="R122" s="170"/>
      <c r="S122" s="170"/>
      <c r="T122" s="171"/>
      <c r="AT122" s="166" t="s">
        <v>138</v>
      </c>
      <c r="AU122" s="166" t="s">
        <v>80</v>
      </c>
      <c r="AV122" s="11" t="s">
        <v>80</v>
      </c>
      <c r="AW122" s="11" t="s">
        <v>33</v>
      </c>
      <c r="AX122" s="11" t="s">
        <v>70</v>
      </c>
      <c r="AY122" s="166" t="s">
        <v>127</v>
      </c>
    </row>
    <row r="123" spans="2:65" s="12" customFormat="1">
      <c r="B123" s="172"/>
      <c r="D123" s="162" t="s">
        <v>138</v>
      </c>
      <c r="E123" s="173" t="s">
        <v>5</v>
      </c>
      <c r="F123" s="174" t="s">
        <v>141</v>
      </c>
      <c r="H123" s="175">
        <v>144.94300000000001</v>
      </c>
      <c r="L123" s="172"/>
      <c r="M123" s="176"/>
      <c r="N123" s="177"/>
      <c r="O123" s="177"/>
      <c r="P123" s="177"/>
      <c r="Q123" s="177"/>
      <c r="R123" s="177"/>
      <c r="S123" s="177"/>
      <c r="T123" s="178"/>
      <c r="AT123" s="173" t="s">
        <v>138</v>
      </c>
      <c r="AU123" s="173" t="s">
        <v>80</v>
      </c>
      <c r="AV123" s="12" t="s">
        <v>134</v>
      </c>
      <c r="AW123" s="12" t="s">
        <v>33</v>
      </c>
      <c r="AX123" s="12" t="s">
        <v>70</v>
      </c>
      <c r="AY123" s="173" t="s">
        <v>127</v>
      </c>
    </row>
    <row r="124" spans="2:65" s="11" customFormat="1">
      <c r="B124" s="165"/>
      <c r="D124" s="162" t="s">
        <v>138</v>
      </c>
      <c r="E124" s="166" t="s">
        <v>5</v>
      </c>
      <c r="F124" s="167" t="s">
        <v>188</v>
      </c>
      <c r="H124" s="168">
        <v>144.54</v>
      </c>
      <c r="L124" s="165"/>
      <c r="M124" s="169"/>
      <c r="N124" s="170"/>
      <c r="O124" s="170"/>
      <c r="P124" s="170"/>
      <c r="Q124" s="170"/>
      <c r="R124" s="170"/>
      <c r="S124" s="170"/>
      <c r="T124" s="171"/>
      <c r="AT124" s="166" t="s">
        <v>138</v>
      </c>
      <c r="AU124" s="166" t="s">
        <v>80</v>
      </c>
      <c r="AV124" s="11" t="s">
        <v>80</v>
      </c>
      <c r="AW124" s="11" t="s">
        <v>33</v>
      </c>
      <c r="AX124" s="11" t="s">
        <v>75</v>
      </c>
      <c r="AY124" s="166" t="s">
        <v>127</v>
      </c>
    </row>
    <row r="125" spans="2:65" s="1" customFormat="1" ht="22.9" customHeight="1">
      <c r="B125" s="150"/>
      <c r="C125" s="151" t="s">
        <v>189</v>
      </c>
      <c r="D125" s="151" t="s">
        <v>129</v>
      </c>
      <c r="E125" s="152" t="s">
        <v>190</v>
      </c>
      <c r="F125" s="153" t="s">
        <v>191</v>
      </c>
      <c r="G125" s="154" t="s">
        <v>178</v>
      </c>
      <c r="H125" s="155">
        <v>105.47</v>
      </c>
      <c r="I125" s="156"/>
      <c r="J125" s="156">
        <f>ROUND(I125*H125,2)</f>
        <v>0</v>
      </c>
      <c r="K125" s="153" t="s">
        <v>133</v>
      </c>
      <c r="L125" s="36"/>
      <c r="M125" s="157" t="s">
        <v>5</v>
      </c>
      <c r="N125" s="158" t="s">
        <v>41</v>
      </c>
      <c r="O125" s="159">
        <v>0.434</v>
      </c>
      <c r="P125" s="159">
        <f>O125*H125</f>
        <v>45.773980000000002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AR125" s="22" t="s">
        <v>134</v>
      </c>
      <c r="AT125" s="22" t="s">
        <v>129</v>
      </c>
      <c r="AU125" s="22" t="s">
        <v>80</v>
      </c>
      <c r="AY125" s="22" t="s">
        <v>127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22" t="s">
        <v>75</v>
      </c>
      <c r="BK125" s="161">
        <f>ROUND(I125*H125,2)</f>
        <v>0</v>
      </c>
      <c r="BL125" s="22" t="s">
        <v>134</v>
      </c>
      <c r="BM125" s="22" t="s">
        <v>192</v>
      </c>
    </row>
    <row r="126" spans="2:65" s="1" customFormat="1" ht="40.5">
      <c r="B126" s="36"/>
      <c r="D126" s="162" t="s">
        <v>136</v>
      </c>
      <c r="F126" s="163" t="s">
        <v>193</v>
      </c>
      <c r="L126" s="36"/>
      <c r="M126" s="164"/>
      <c r="N126" s="37"/>
      <c r="O126" s="37"/>
      <c r="P126" s="37"/>
      <c r="Q126" s="37"/>
      <c r="R126" s="37"/>
      <c r="S126" s="37"/>
      <c r="T126" s="65"/>
      <c r="AT126" s="22" t="s">
        <v>136</v>
      </c>
      <c r="AU126" s="22" t="s">
        <v>80</v>
      </c>
    </row>
    <row r="127" spans="2:65" s="11" customFormat="1">
      <c r="B127" s="165"/>
      <c r="D127" s="162" t="s">
        <v>138</v>
      </c>
      <c r="E127" s="166" t="s">
        <v>5</v>
      </c>
      <c r="F127" s="167" t="s">
        <v>194</v>
      </c>
      <c r="H127" s="168">
        <v>68.94</v>
      </c>
      <c r="L127" s="165"/>
      <c r="M127" s="169"/>
      <c r="N127" s="170"/>
      <c r="O127" s="170"/>
      <c r="P127" s="170"/>
      <c r="Q127" s="170"/>
      <c r="R127" s="170"/>
      <c r="S127" s="170"/>
      <c r="T127" s="171"/>
      <c r="AT127" s="166" t="s">
        <v>138</v>
      </c>
      <c r="AU127" s="166" t="s">
        <v>80</v>
      </c>
      <c r="AV127" s="11" t="s">
        <v>80</v>
      </c>
      <c r="AW127" s="11" t="s">
        <v>33</v>
      </c>
      <c r="AX127" s="11" t="s">
        <v>70</v>
      </c>
      <c r="AY127" s="166" t="s">
        <v>127</v>
      </c>
    </row>
    <row r="128" spans="2:65" s="11" customFormat="1">
      <c r="B128" s="165"/>
      <c r="D128" s="162" t="s">
        <v>138</v>
      </c>
      <c r="E128" s="166" t="s">
        <v>5</v>
      </c>
      <c r="F128" s="167" t="s">
        <v>195</v>
      </c>
      <c r="H128" s="168">
        <v>36.53</v>
      </c>
      <c r="L128" s="165"/>
      <c r="M128" s="169"/>
      <c r="N128" s="170"/>
      <c r="O128" s="170"/>
      <c r="P128" s="170"/>
      <c r="Q128" s="170"/>
      <c r="R128" s="170"/>
      <c r="S128" s="170"/>
      <c r="T128" s="171"/>
      <c r="AT128" s="166" t="s">
        <v>138</v>
      </c>
      <c r="AU128" s="166" t="s">
        <v>80</v>
      </c>
      <c r="AV128" s="11" t="s">
        <v>80</v>
      </c>
      <c r="AW128" s="11" t="s">
        <v>33</v>
      </c>
      <c r="AX128" s="11" t="s">
        <v>70</v>
      </c>
      <c r="AY128" s="166" t="s">
        <v>127</v>
      </c>
    </row>
    <row r="129" spans="2:65" s="12" customFormat="1">
      <c r="B129" s="172"/>
      <c r="D129" s="162" t="s">
        <v>138</v>
      </c>
      <c r="E129" s="173" t="s">
        <v>5</v>
      </c>
      <c r="F129" s="174" t="s">
        <v>141</v>
      </c>
      <c r="H129" s="175">
        <v>105.47</v>
      </c>
      <c r="L129" s="172"/>
      <c r="M129" s="176"/>
      <c r="N129" s="177"/>
      <c r="O129" s="177"/>
      <c r="P129" s="177"/>
      <c r="Q129" s="177"/>
      <c r="R129" s="177"/>
      <c r="S129" s="177"/>
      <c r="T129" s="178"/>
      <c r="AT129" s="173" t="s">
        <v>138</v>
      </c>
      <c r="AU129" s="173" t="s">
        <v>80</v>
      </c>
      <c r="AV129" s="12" t="s">
        <v>134</v>
      </c>
      <c r="AW129" s="12" t="s">
        <v>33</v>
      </c>
      <c r="AX129" s="12" t="s">
        <v>75</v>
      </c>
      <c r="AY129" s="173" t="s">
        <v>127</v>
      </c>
    </row>
    <row r="130" spans="2:65" s="1" customFormat="1" ht="22.9" customHeight="1">
      <c r="B130" s="150"/>
      <c r="C130" s="151" t="s">
        <v>196</v>
      </c>
      <c r="D130" s="151" t="s">
        <v>129</v>
      </c>
      <c r="E130" s="152" t="s">
        <v>197</v>
      </c>
      <c r="F130" s="153" t="s">
        <v>198</v>
      </c>
      <c r="G130" s="154" t="s">
        <v>178</v>
      </c>
      <c r="H130" s="155">
        <v>11.49</v>
      </c>
      <c r="I130" s="156"/>
      <c r="J130" s="156">
        <f>ROUND(I130*H130,2)</f>
        <v>0</v>
      </c>
      <c r="K130" s="153" t="s">
        <v>133</v>
      </c>
      <c r="L130" s="36"/>
      <c r="M130" s="157" t="s">
        <v>5</v>
      </c>
      <c r="N130" s="158" t="s">
        <v>41</v>
      </c>
      <c r="O130" s="159">
        <v>0.26400000000000001</v>
      </c>
      <c r="P130" s="159">
        <f>O130*H130</f>
        <v>3.0333600000000001</v>
      </c>
      <c r="Q130" s="159">
        <v>1.0000000000000001E-5</v>
      </c>
      <c r="R130" s="159">
        <f>Q130*H130</f>
        <v>1.1490000000000001E-4</v>
      </c>
      <c r="S130" s="159">
        <v>0</v>
      </c>
      <c r="T130" s="160">
        <f>S130*H130</f>
        <v>0</v>
      </c>
      <c r="AR130" s="22" t="s">
        <v>134</v>
      </c>
      <c r="AT130" s="22" t="s">
        <v>129</v>
      </c>
      <c r="AU130" s="22" t="s">
        <v>80</v>
      </c>
      <c r="AY130" s="22" t="s">
        <v>127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22" t="s">
        <v>75</v>
      </c>
      <c r="BK130" s="161">
        <f>ROUND(I130*H130,2)</f>
        <v>0</v>
      </c>
      <c r="BL130" s="22" t="s">
        <v>134</v>
      </c>
      <c r="BM130" s="22" t="s">
        <v>199</v>
      </c>
    </row>
    <row r="131" spans="2:65" s="1" customFormat="1" ht="40.5">
      <c r="B131" s="36"/>
      <c r="D131" s="162" t="s">
        <v>136</v>
      </c>
      <c r="F131" s="163" t="s">
        <v>200</v>
      </c>
      <c r="L131" s="36"/>
      <c r="M131" s="164"/>
      <c r="N131" s="37"/>
      <c r="O131" s="37"/>
      <c r="P131" s="37"/>
      <c r="Q131" s="37"/>
      <c r="R131" s="37"/>
      <c r="S131" s="37"/>
      <c r="T131" s="65"/>
      <c r="AT131" s="22" t="s">
        <v>136</v>
      </c>
      <c r="AU131" s="22" t="s">
        <v>80</v>
      </c>
    </row>
    <row r="132" spans="2:65" s="11" customFormat="1">
      <c r="B132" s="165"/>
      <c r="D132" s="162" t="s">
        <v>138</v>
      </c>
      <c r="E132" s="166" t="s">
        <v>5</v>
      </c>
      <c r="F132" s="167" t="s">
        <v>201</v>
      </c>
      <c r="H132" s="168">
        <v>11.49</v>
      </c>
      <c r="L132" s="165"/>
      <c r="M132" s="169"/>
      <c r="N132" s="170"/>
      <c r="O132" s="170"/>
      <c r="P132" s="170"/>
      <c r="Q132" s="170"/>
      <c r="R132" s="170"/>
      <c r="S132" s="170"/>
      <c r="T132" s="171"/>
      <c r="AT132" s="166" t="s">
        <v>138</v>
      </c>
      <c r="AU132" s="166" t="s">
        <v>80</v>
      </c>
      <c r="AV132" s="11" t="s">
        <v>80</v>
      </c>
      <c r="AW132" s="11" t="s">
        <v>33</v>
      </c>
      <c r="AX132" s="11" t="s">
        <v>70</v>
      </c>
      <c r="AY132" s="166" t="s">
        <v>127</v>
      </c>
    </row>
    <row r="133" spans="2:65" s="12" customFormat="1">
      <c r="B133" s="172"/>
      <c r="D133" s="162" t="s">
        <v>138</v>
      </c>
      <c r="E133" s="173" t="s">
        <v>5</v>
      </c>
      <c r="F133" s="174" t="s">
        <v>141</v>
      </c>
      <c r="H133" s="175">
        <v>11.49</v>
      </c>
      <c r="L133" s="172"/>
      <c r="M133" s="176"/>
      <c r="N133" s="177"/>
      <c r="O133" s="177"/>
      <c r="P133" s="177"/>
      <c r="Q133" s="177"/>
      <c r="R133" s="177"/>
      <c r="S133" s="177"/>
      <c r="T133" s="178"/>
      <c r="AT133" s="173" t="s">
        <v>138</v>
      </c>
      <c r="AU133" s="173" t="s">
        <v>80</v>
      </c>
      <c r="AV133" s="12" t="s">
        <v>134</v>
      </c>
      <c r="AW133" s="12" t="s">
        <v>33</v>
      </c>
      <c r="AX133" s="12" t="s">
        <v>75</v>
      </c>
      <c r="AY133" s="173" t="s">
        <v>127</v>
      </c>
    </row>
    <row r="134" spans="2:65" s="1" customFormat="1" ht="22.9" customHeight="1">
      <c r="B134" s="150"/>
      <c r="C134" s="151" t="s">
        <v>202</v>
      </c>
      <c r="D134" s="151" t="s">
        <v>129</v>
      </c>
      <c r="E134" s="152" t="s">
        <v>203</v>
      </c>
      <c r="F134" s="153" t="s">
        <v>204</v>
      </c>
      <c r="G134" s="154" t="s">
        <v>178</v>
      </c>
      <c r="H134" s="155">
        <v>11.49</v>
      </c>
      <c r="I134" s="156"/>
      <c r="J134" s="156">
        <f>ROUND(I134*H134,2)</f>
        <v>0</v>
      </c>
      <c r="K134" s="153" t="s">
        <v>133</v>
      </c>
      <c r="L134" s="36"/>
      <c r="M134" s="157" t="s">
        <v>5</v>
      </c>
      <c r="N134" s="158" t="s">
        <v>41</v>
      </c>
      <c r="O134" s="159">
        <v>0.23</v>
      </c>
      <c r="P134" s="159">
        <f>O134*H134</f>
        <v>2.6427</v>
      </c>
      <c r="Q134" s="159">
        <v>2.0000000000000001E-4</v>
      </c>
      <c r="R134" s="159">
        <f>Q134*H134</f>
        <v>2.2980000000000001E-3</v>
      </c>
      <c r="S134" s="159">
        <v>0</v>
      </c>
      <c r="T134" s="160">
        <f>S134*H134</f>
        <v>0</v>
      </c>
      <c r="AR134" s="22" t="s">
        <v>134</v>
      </c>
      <c r="AT134" s="22" t="s">
        <v>129</v>
      </c>
      <c r="AU134" s="22" t="s">
        <v>80</v>
      </c>
      <c r="AY134" s="22" t="s">
        <v>127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22" t="s">
        <v>75</v>
      </c>
      <c r="BK134" s="161">
        <f>ROUND(I134*H134,2)</f>
        <v>0</v>
      </c>
      <c r="BL134" s="22" t="s">
        <v>134</v>
      </c>
      <c r="BM134" s="22" t="s">
        <v>205</v>
      </c>
    </row>
    <row r="135" spans="2:65" s="1" customFormat="1" ht="40.5">
      <c r="B135" s="36"/>
      <c r="D135" s="162" t="s">
        <v>136</v>
      </c>
      <c r="F135" s="163" t="s">
        <v>206</v>
      </c>
      <c r="L135" s="36"/>
      <c r="M135" s="164"/>
      <c r="N135" s="37"/>
      <c r="O135" s="37"/>
      <c r="P135" s="37"/>
      <c r="Q135" s="37"/>
      <c r="R135" s="37"/>
      <c r="S135" s="37"/>
      <c r="T135" s="65"/>
      <c r="AT135" s="22" t="s">
        <v>136</v>
      </c>
      <c r="AU135" s="22" t="s">
        <v>80</v>
      </c>
    </row>
    <row r="136" spans="2:65" s="11" customFormat="1">
      <c r="B136" s="165"/>
      <c r="D136" s="162" t="s">
        <v>138</v>
      </c>
      <c r="E136" s="166" t="s">
        <v>5</v>
      </c>
      <c r="F136" s="167" t="s">
        <v>201</v>
      </c>
      <c r="H136" s="168">
        <v>11.49</v>
      </c>
      <c r="L136" s="165"/>
      <c r="M136" s="169"/>
      <c r="N136" s="170"/>
      <c r="O136" s="170"/>
      <c r="P136" s="170"/>
      <c r="Q136" s="170"/>
      <c r="R136" s="170"/>
      <c r="S136" s="170"/>
      <c r="T136" s="171"/>
      <c r="AT136" s="166" t="s">
        <v>138</v>
      </c>
      <c r="AU136" s="166" t="s">
        <v>80</v>
      </c>
      <c r="AV136" s="11" t="s">
        <v>80</v>
      </c>
      <c r="AW136" s="11" t="s">
        <v>33</v>
      </c>
      <c r="AX136" s="11" t="s">
        <v>75</v>
      </c>
      <c r="AY136" s="166" t="s">
        <v>127</v>
      </c>
    </row>
    <row r="137" spans="2:65" s="1" customFormat="1" ht="22.9" customHeight="1">
      <c r="B137" s="150"/>
      <c r="C137" s="151" t="s">
        <v>207</v>
      </c>
      <c r="D137" s="151" t="s">
        <v>129</v>
      </c>
      <c r="E137" s="152" t="s">
        <v>208</v>
      </c>
      <c r="F137" s="153" t="s">
        <v>209</v>
      </c>
      <c r="G137" s="154" t="s">
        <v>178</v>
      </c>
      <c r="H137" s="155">
        <v>15</v>
      </c>
      <c r="I137" s="156"/>
      <c r="J137" s="156">
        <f>ROUND(I137*H137,2)</f>
        <v>0</v>
      </c>
      <c r="K137" s="153" t="s">
        <v>5</v>
      </c>
      <c r="L137" s="36"/>
      <c r="M137" s="157" t="s">
        <v>5</v>
      </c>
      <c r="N137" s="158" t="s">
        <v>41</v>
      </c>
      <c r="O137" s="159">
        <v>1.548</v>
      </c>
      <c r="P137" s="159">
        <f>O137*H137</f>
        <v>23.22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22" t="s">
        <v>134</v>
      </c>
      <c r="AT137" s="22" t="s">
        <v>129</v>
      </c>
      <c r="AU137" s="22" t="s">
        <v>80</v>
      </c>
      <c r="AY137" s="22" t="s">
        <v>127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22" t="s">
        <v>75</v>
      </c>
      <c r="BK137" s="161">
        <f>ROUND(I137*H137,2)</f>
        <v>0</v>
      </c>
      <c r="BL137" s="22" t="s">
        <v>134</v>
      </c>
      <c r="BM137" s="22" t="s">
        <v>210</v>
      </c>
    </row>
    <row r="138" spans="2:65" s="1" customFormat="1">
      <c r="B138" s="36"/>
      <c r="D138" s="162" t="s">
        <v>136</v>
      </c>
      <c r="F138" s="163" t="s">
        <v>209</v>
      </c>
      <c r="L138" s="36"/>
      <c r="M138" s="164"/>
      <c r="N138" s="37"/>
      <c r="O138" s="37"/>
      <c r="P138" s="37"/>
      <c r="Q138" s="37"/>
      <c r="R138" s="37"/>
      <c r="S138" s="37"/>
      <c r="T138" s="65"/>
      <c r="AT138" s="22" t="s">
        <v>136</v>
      </c>
      <c r="AU138" s="22" t="s">
        <v>80</v>
      </c>
    </row>
    <row r="139" spans="2:65" s="11" customFormat="1">
      <c r="B139" s="165"/>
      <c r="D139" s="162" t="s">
        <v>138</v>
      </c>
      <c r="E139" s="166" t="s">
        <v>5</v>
      </c>
      <c r="F139" s="167" t="s">
        <v>211</v>
      </c>
      <c r="H139" s="168">
        <v>15</v>
      </c>
      <c r="L139" s="165"/>
      <c r="M139" s="169"/>
      <c r="N139" s="170"/>
      <c r="O139" s="170"/>
      <c r="P139" s="170"/>
      <c r="Q139" s="170"/>
      <c r="R139" s="170"/>
      <c r="S139" s="170"/>
      <c r="T139" s="171"/>
      <c r="AT139" s="166" t="s">
        <v>138</v>
      </c>
      <c r="AU139" s="166" t="s">
        <v>80</v>
      </c>
      <c r="AV139" s="11" t="s">
        <v>80</v>
      </c>
      <c r="AW139" s="11" t="s">
        <v>33</v>
      </c>
      <c r="AX139" s="11" t="s">
        <v>70</v>
      </c>
      <c r="AY139" s="166" t="s">
        <v>127</v>
      </c>
    </row>
    <row r="140" spans="2:65" s="12" customFormat="1">
      <c r="B140" s="172"/>
      <c r="D140" s="162" t="s">
        <v>138</v>
      </c>
      <c r="E140" s="173" t="s">
        <v>5</v>
      </c>
      <c r="F140" s="174" t="s">
        <v>141</v>
      </c>
      <c r="H140" s="175">
        <v>15</v>
      </c>
      <c r="L140" s="172"/>
      <c r="M140" s="176"/>
      <c r="N140" s="177"/>
      <c r="O140" s="177"/>
      <c r="P140" s="177"/>
      <c r="Q140" s="177"/>
      <c r="R140" s="177"/>
      <c r="S140" s="177"/>
      <c r="T140" s="178"/>
      <c r="AT140" s="173" t="s">
        <v>138</v>
      </c>
      <c r="AU140" s="173" t="s">
        <v>80</v>
      </c>
      <c r="AV140" s="12" t="s">
        <v>134</v>
      </c>
      <c r="AW140" s="12" t="s">
        <v>33</v>
      </c>
      <c r="AX140" s="12" t="s">
        <v>75</v>
      </c>
      <c r="AY140" s="173" t="s">
        <v>127</v>
      </c>
    </row>
    <row r="141" spans="2:65" s="1" customFormat="1" ht="22.9" customHeight="1">
      <c r="B141" s="150"/>
      <c r="C141" s="151" t="s">
        <v>212</v>
      </c>
      <c r="D141" s="151" t="s">
        <v>129</v>
      </c>
      <c r="E141" s="152" t="s">
        <v>213</v>
      </c>
      <c r="F141" s="153" t="s">
        <v>214</v>
      </c>
      <c r="G141" s="154" t="s">
        <v>178</v>
      </c>
      <c r="H141" s="155">
        <v>5.54</v>
      </c>
      <c r="I141" s="156"/>
      <c r="J141" s="156">
        <f>ROUND(I141*H141,2)</f>
        <v>0</v>
      </c>
      <c r="K141" s="153" t="s">
        <v>133</v>
      </c>
      <c r="L141" s="36"/>
      <c r="M141" s="157" t="s">
        <v>5</v>
      </c>
      <c r="N141" s="158" t="s">
        <v>41</v>
      </c>
      <c r="O141" s="159">
        <v>1.272</v>
      </c>
      <c r="P141" s="159">
        <f>O141*H141</f>
        <v>7.0468799999999998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22" t="s">
        <v>134</v>
      </c>
      <c r="AT141" s="22" t="s">
        <v>129</v>
      </c>
      <c r="AU141" s="22" t="s">
        <v>80</v>
      </c>
      <c r="AY141" s="22" t="s">
        <v>127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22" t="s">
        <v>75</v>
      </c>
      <c r="BK141" s="161">
        <f>ROUND(I141*H141,2)</f>
        <v>0</v>
      </c>
      <c r="BL141" s="22" t="s">
        <v>134</v>
      </c>
      <c r="BM141" s="22" t="s">
        <v>215</v>
      </c>
    </row>
    <row r="142" spans="2:65" s="1" customFormat="1" ht="27">
      <c r="B142" s="36"/>
      <c r="D142" s="162" t="s">
        <v>136</v>
      </c>
      <c r="F142" s="163" t="s">
        <v>216</v>
      </c>
      <c r="L142" s="36"/>
      <c r="M142" s="164"/>
      <c r="N142" s="37"/>
      <c r="O142" s="37"/>
      <c r="P142" s="37"/>
      <c r="Q142" s="37"/>
      <c r="R142" s="37"/>
      <c r="S142" s="37"/>
      <c r="T142" s="65"/>
      <c r="AT142" s="22" t="s">
        <v>136</v>
      </c>
      <c r="AU142" s="22" t="s">
        <v>80</v>
      </c>
    </row>
    <row r="143" spans="2:65" s="11" customFormat="1">
      <c r="B143" s="165"/>
      <c r="D143" s="162" t="s">
        <v>138</v>
      </c>
      <c r="E143" s="166" t="s">
        <v>5</v>
      </c>
      <c r="F143" s="167" t="s">
        <v>217</v>
      </c>
      <c r="H143" s="168">
        <v>9.2260000000000009</v>
      </c>
      <c r="L143" s="165"/>
      <c r="M143" s="169"/>
      <c r="N143" s="170"/>
      <c r="O143" s="170"/>
      <c r="P143" s="170"/>
      <c r="Q143" s="170"/>
      <c r="R143" s="170"/>
      <c r="S143" s="170"/>
      <c r="T143" s="171"/>
      <c r="AT143" s="166" t="s">
        <v>138</v>
      </c>
      <c r="AU143" s="166" t="s">
        <v>80</v>
      </c>
      <c r="AV143" s="11" t="s">
        <v>80</v>
      </c>
      <c r="AW143" s="11" t="s">
        <v>33</v>
      </c>
      <c r="AX143" s="11" t="s">
        <v>70</v>
      </c>
      <c r="AY143" s="166" t="s">
        <v>127</v>
      </c>
    </row>
    <row r="144" spans="2:65" s="12" customFormat="1">
      <c r="B144" s="172"/>
      <c r="D144" s="162" t="s">
        <v>138</v>
      </c>
      <c r="E144" s="173" t="s">
        <v>5</v>
      </c>
      <c r="F144" s="174" t="s">
        <v>141</v>
      </c>
      <c r="H144" s="175">
        <v>9.2260000000000009</v>
      </c>
      <c r="L144" s="172"/>
      <c r="M144" s="176"/>
      <c r="N144" s="177"/>
      <c r="O144" s="177"/>
      <c r="P144" s="177"/>
      <c r="Q144" s="177"/>
      <c r="R144" s="177"/>
      <c r="S144" s="177"/>
      <c r="T144" s="178"/>
      <c r="AT144" s="173" t="s">
        <v>138</v>
      </c>
      <c r="AU144" s="173" t="s">
        <v>80</v>
      </c>
      <c r="AV144" s="12" t="s">
        <v>134</v>
      </c>
      <c r="AW144" s="12" t="s">
        <v>33</v>
      </c>
      <c r="AX144" s="12" t="s">
        <v>70</v>
      </c>
      <c r="AY144" s="173" t="s">
        <v>127</v>
      </c>
    </row>
    <row r="145" spans="2:65" s="11" customFormat="1">
      <c r="B145" s="165"/>
      <c r="D145" s="162" t="s">
        <v>138</v>
      </c>
      <c r="E145" s="166" t="s">
        <v>5</v>
      </c>
      <c r="F145" s="167" t="s">
        <v>218</v>
      </c>
      <c r="H145" s="168">
        <v>5.5380000000000003</v>
      </c>
      <c r="L145" s="165"/>
      <c r="M145" s="169"/>
      <c r="N145" s="170"/>
      <c r="O145" s="170"/>
      <c r="P145" s="170"/>
      <c r="Q145" s="170"/>
      <c r="R145" s="170"/>
      <c r="S145" s="170"/>
      <c r="T145" s="171"/>
      <c r="AT145" s="166" t="s">
        <v>138</v>
      </c>
      <c r="AU145" s="166" t="s">
        <v>80</v>
      </c>
      <c r="AV145" s="11" t="s">
        <v>80</v>
      </c>
      <c r="AW145" s="11" t="s">
        <v>33</v>
      </c>
      <c r="AX145" s="11" t="s">
        <v>70</v>
      </c>
      <c r="AY145" s="166" t="s">
        <v>127</v>
      </c>
    </row>
    <row r="146" spans="2:65" s="11" customFormat="1">
      <c r="B146" s="165"/>
      <c r="D146" s="162" t="s">
        <v>138</v>
      </c>
      <c r="E146" s="166" t="s">
        <v>5</v>
      </c>
      <c r="F146" s="167" t="s">
        <v>219</v>
      </c>
      <c r="H146" s="168">
        <v>5.54</v>
      </c>
      <c r="L146" s="165"/>
      <c r="M146" s="169"/>
      <c r="N146" s="170"/>
      <c r="O146" s="170"/>
      <c r="P146" s="170"/>
      <c r="Q146" s="170"/>
      <c r="R146" s="170"/>
      <c r="S146" s="170"/>
      <c r="T146" s="171"/>
      <c r="AT146" s="166" t="s">
        <v>138</v>
      </c>
      <c r="AU146" s="166" t="s">
        <v>80</v>
      </c>
      <c r="AV146" s="11" t="s">
        <v>80</v>
      </c>
      <c r="AW146" s="11" t="s">
        <v>33</v>
      </c>
      <c r="AX146" s="11" t="s">
        <v>75</v>
      </c>
      <c r="AY146" s="166" t="s">
        <v>127</v>
      </c>
    </row>
    <row r="147" spans="2:65" s="1" customFormat="1" ht="22.9" customHeight="1">
      <c r="B147" s="150"/>
      <c r="C147" s="151" t="s">
        <v>11</v>
      </c>
      <c r="D147" s="151" t="s">
        <v>129</v>
      </c>
      <c r="E147" s="152" t="s">
        <v>220</v>
      </c>
      <c r="F147" s="153" t="s">
        <v>221</v>
      </c>
      <c r="G147" s="154" t="s">
        <v>178</v>
      </c>
      <c r="H147" s="155">
        <v>3.7</v>
      </c>
      <c r="I147" s="156"/>
      <c r="J147" s="156">
        <f>ROUND(I147*H147,2)</f>
        <v>0</v>
      </c>
      <c r="K147" s="153" t="s">
        <v>133</v>
      </c>
      <c r="L147" s="36"/>
      <c r="M147" s="157" t="s">
        <v>5</v>
      </c>
      <c r="N147" s="158" t="s">
        <v>41</v>
      </c>
      <c r="O147" s="159">
        <v>4.5030000000000001</v>
      </c>
      <c r="P147" s="159">
        <f>O147*H147</f>
        <v>16.661100000000001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22" t="s">
        <v>134</v>
      </c>
      <c r="AT147" s="22" t="s">
        <v>129</v>
      </c>
      <c r="AU147" s="22" t="s">
        <v>80</v>
      </c>
      <c r="AY147" s="22" t="s">
        <v>127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22" t="s">
        <v>75</v>
      </c>
      <c r="BK147" s="161">
        <f>ROUND(I147*H147,2)</f>
        <v>0</v>
      </c>
      <c r="BL147" s="22" t="s">
        <v>134</v>
      </c>
      <c r="BM147" s="22" t="s">
        <v>222</v>
      </c>
    </row>
    <row r="148" spans="2:65" s="1" customFormat="1" ht="40.5">
      <c r="B148" s="36"/>
      <c r="D148" s="162" t="s">
        <v>136</v>
      </c>
      <c r="F148" s="163" t="s">
        <v>223</v>
      </c>
      <c r="L148" s="36"/>
      <c r="M148" s="164"/>
      <c r="N148" s="37"/>
      <c r="O148" s="37"/>
      <c r="P148" s="37"/>
      <c r="Q148" s="37"/>
      <c r="R148" s="37"/>
      <c r="S148" s="37"/>
      <c r="T148" s="65"/>
      <c r="AT148" s="22" t="s">
        <v>136</v>
      </c>
      <c r="AU148" s="22" t="s">
        <v>80</v>
      </c>
    </row>
    <row r="149" spans="2:65" s="11" customFormat="1">
      <c r="B149" s="165"/>
      <c r="D149" s="162" t="s">
        <v>138</v>
      </c>
      <c r="E149" s="166" t="s">
        <v>5</v>
      </c>
      <c r="F149" s="167" t="s">
        <v>224</v>
      </c>
      <c r="H149" s="168">
        <v>3.6920000000000002</v>
      </c>
      <c r="L149" s="165"/>
      <c r="M149" s="169"/>
      <c r="N149" s="170"/>
      <c r="O149" s="170"/>
      <c r="P149" s="170"/>
      <c r="Q149" s="170"/>
      <c r="R149" s="170"/>
      <c r="S149" s="170"/>
      <c r="T149" s="171"/>
      <c r="AT149" s="166" t="s">
        <v>138</v>
      </c>
      <c r="AU149" s="166" t="s">
        <v>80</v>
      </c>
      <c r="AV149" s="11" t="s">
        <v>80</v>
      </c>
      <c r="AW149" s="11" t="s">
        <v>33</v>
      </c>
      <c r="AX149" s="11" t="s">
        <v>70</v>
      </c>
      <c r="AY149" s="166" t="s">
        <v>127</v>
      </c>
    </row>
    <row r="150" spans="2:65" s="12" customFormat="1">
      <c r="B150" s="172"/>
      <c r="D150" s="162" t="s">
        <v>138</v>
      </c>
      <c r="E150" s="173" t="s">
        <v>5</v>
      </c>
      <c r="F150" s="174" t="s">
        <v>141</v>
      </c>
      <c r="H150" s="175">
        <v>3.6920000000000002</v>
      </c>
      <c r="L150" s="172"/>
      <c r="M150" s="176"/>
      <c r="N150" s="177"/>
      <c r="O150" s="177"/>
      <c r="P150" s="177"/>
      <c r="Q150" s="177"/>
      <c r="R150" s="177"/>
      <c r="S150" s="177"/>
      <c r="T150" s="178"/>
      <c r="AT150" s="173" t="s">
        <v>138</v>
      </c>
      <c r="AU150" s="173" t="s">
        <v>80</v>
      </c>
      <c r="AV150" s="12" t="s">
        <v>134</v>
      </c>
      <c r="AW150" s="12" t="s">
        <v>33</v>
      </c>
      <c r="AX150" s="12" t="s">
        <v>70</v>
      </c>
      <c r="AY150" s="173" t="s">
        <v>127</v>
      </c>
    </row>
    <row r="151" spans="2:65" s="11" customFormat="1">
      <c r="B151" s="165"/>
      <c r="D151" s="162" t="s">
        <v>138</v>
      </c>
      <c r="E151" s="166" t="s">
        <v>5</v>
      </c>
      <c r="F151" s="167" t="s">
        <v>225</v>
      </c>
      <c r="H151" s="168">
        <v>3.7</v>
      </c>
      <c r="L151" s="165"/>
      <c r="M151" s="169"/>
      <c r="N151" s="170"/>
      <c r="O151" s="170"/>
      <c r="P151" s="170"/>
      <c r="Q151" s="170"/>
      <c r="R151" s="170"/>
      <c r="S151" s="170"/>
      <c r="T151" s="171"/>
      <c r="AT151" s="166" t="s">
        <v>138</v>
      </c>
      <c r="AU151" s="166" t="s">
        <v>80</v>
      </c>
      <c r="AV151" s="11" t="s">
        <v>80</v>
      </c>
      <c r="AW151" s="11" t="s">
        <v>33</v>
      </c>
      <c r="AX151" s="11" t="s">
        <v>75</v>
      </c>
      <c r="AY151" s="166" t="s">
        <v>127</v>
      </c>
    </row>
    <row r="152" spans="2:65" s="1" customFormat="1" ht="22.9" customHeight="1">
      <c r="B152" s="150"/>
      <c r="C152" s="151" t="s">
        <v>226</v>
      </c>
      <c r="D152" s="151" t="s">
        <v>129</v>
      </c>
      <c r="E152" s="152" t="s">
        <v>227</v>
      </c>
      <c r="F152" s="153" t="s">
        <v>228</v>
      </c>
      <c r="G152" s="154" t="s">
        <v>178</v>
      </c>
      <c r="H152" s="155">
        <v>77.62</v>
      </c>
      <c r="I152" s="156"/>
      <c r="J152" s="156">
        <f>ROUND(I152*H152,2)</f>
        <v>0</v>
      </c>
      <c r="K152" s="153" t="s">
        <v>133</v>
      </c>
      <c r="L152" s="36"/>
      <c r="M152" s="157" t="s">
        <v>5</v>
      </c>
      <c r="N152" s="158" t="s">
        <v>41</v>
      </c>
      <c r="O152" s="159">
        <v>3.9369999999999998</v>
      </c>
      <c r="P152" s="159">
        <f>O152*H152</f>
        <v>305.58994000000001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AR152" s="22" t="s">
        <v>134</v>
      </c>
      <c r="AT152" s="22" t="s">
        <v>129</v>
      </c>
      <c r="AU152" s="22" t="s">
        <v>80</v>
      </c>
      <c r="AY152" s="22" t="s">
        <v>127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22" t="s">
        <v>75</v>
      </c>
      <c r="BK152" s="161">
        <f>ROUND(I152*H152,2)</f>
        <v>0</v>
      </c>
      <c r="BL152" s="22" t="s">
        <v>134</v>
      </c>
      <c r="BM152" s="22" t="s">
        <v>229</v>
      </c>
    </row>
    <row r="153" spans="2:65" s="1" customFormat="1" ht="27">
      <c r="B153" s="36"/>
      <c r="D153" s="162" t="s">
        <v>136</v>
      </c>
      <c r="F153" s="163" t="s">
        <v>230</v>
      </c>
      <c r="L153" s="36"/>
      <c r="M153" s="164"/>
      <c r="N153" s="37"/>
      <c r="O153" s="37"/>
      <c r="P153" s="37"/>
      <c r="Q153" s="37"/>
      <c r="R153" s="37"/>
      <c r="S153" s="37"/>
      <c r="T153" s="65"/>
      <c r="AT153" s="22" t="s">
        <v>136</v>
      </c>
      <c r="AU153" s="22" t="s">
        <v>80</v>
      </c>
    </row>
    <row r="154" spans="2:65" s="11" customFormat="1">
      <c r="B154" s="165"/>
      <c r="D154" s="162" t="s">
        <v>138</v>
      </c>
      <c r="E154" s="166" t="s">
        <v>5</v>
      </c>
      <c r="F154" s="167" t="s">
        <v>231</v>
      </c>
      <c r="H154" s="168">
        <v>75.959999999999994</v>
      </c>
      <c r="L154" s="165"/>
      <c r="M154" s="169"/>
      <c r="N154" s="170"/>
      <c r="O154" s="170"/>
      <c r="P154" s="170"/>
      <c r="Q154" s="170"/>
      <c r="R154" s="170"/>
      <c r="S154" s="170"/>
      <c r="T154" s="171"/>
      <c r="AT154" s="166" t="s">
        <v>138</v>
      </c>
      <c r="AU154" s="166" t="s">
        <v>80</v>
      </c>
      <c r="AV154" s="11" t="s">
        <v>80</v>
      </c>
      <c r="AW154" s="11" t="s">
        <v>33</v>
      </c>
      <c r="AX154" s="11" t="s">
        <v>70</v>
      </c>
      <c r="AY154" s="166" t="s">
        <v>127</v>
      </c>
    </row>
    <row r="155" spans="2:65" s="11" customFormat="1">
      <c r="B155" s="165"/>
      <c r="D155" s="162" t="s">
        <v>138</v>
      </c>
      <c r="E155" s="166" t="s">
        <v>5</v>
      </c>
      <c r="F155" s="167" t="s">
        <v>232</v>
      </c>
      <c r="H155" s="168">
        <v>1.6559999999999999</v>
      </c>
      <c r="L155" s="165"/>
      <c r="M155" s="169"/>
      <c r="N155" s="170"/>
      <c r="O155" s="170"/>
      <c r="P155" s="170"/>
      <c r="Q155" s="170"/>
      <c r="R155" s="170"/>
      <c r="S155" s="170"/>
      <c r="T155" s="171"/>
      <c r="AT155" s="166" t="s">
        <v>138</v>
      </c>
      <c r="AU155" s="166" t="s">
        <v>80</v>
      </c>
      <c r="AV155" s="11" t="s">
        <v>80</v>
      </c>
      <c r="AW155" s="11" t="s">
        <v>33</v>
      </c>
      <c r="AX155" s="11" t="s">
        <v>70</v>
      </c>
      <c r="AY155" s="166" t="s">
        <v>127</v>
      </c>
    </row>
    <row r="156" spans="2:65" s="12" customFormat="1">
      <c r="B156" s="172"/>
      <c r="D156" s="162" t="s">
        <v>138</v>
      </c>
      <c r="E156" s="173" t="s">
        <v>5</v>
      </c>
      <c r="F156" s="174" t="s">
        <v>141</v>
      </c>
      <c r="H156" s="175">
        <v>77.616</v>
      </c>
      <c r="L156" s="172"/>
      <c r="M156" s="176"/>
      <c r="N156" s="177"/>
      <c r="O156" s="177"/>
      <c r="P156" s="177"/>
      <c r="Q156" s="177"/>
      <c r="R156" s="177"/>
      <c r="S156" s="177"/>
      <c r="T156" s="178"/>
      <c r="AT156" s="173" t="s">
        <v>138</v>
      </c>
      <c r="AU156" s="173" t="s">
        <v>80</v>
      </c>
      <c r="AV156" s="12" t="s">
        <v>134</v>
      </c>
      <c r="AW156" s="12" t="s">
        <v>33</v>
      </c>
      <c r="AX156" s="12" t="s">
        <v>70</v>
      </c>
      <c r="AY156" s="173" t="s">
        <v>127</v>
      </c>
    </row>
    <row r="157" spans="2:65" s="11" customFormat="1">
      <c r="B157" s="165"/>
      <c r="D157" s="162" t="s">
        <v>138</v>
      </c>
      <c r="E157" s="166" t="s">
        <v>5</v>
      </c>
      <c r="F157" s="167" t="s">
        <v>233</v>
      </c>
      <c r="H157" s="168">
        <v>77.62</v>
      </c>
      <c r="L157" s="165"/>
      <c r="M157" s="169"/>
      <c r="N157" s="170"/>
      <c r="O157" s="170"/>
      <c r="P157" s="170"/>
      <c r="Q157" s="170"/>
      <c r="R157" s="170"/>
      <c r="S157" s="170"/>
      <c r="T157" s="171"/>
      <c r="AT157" s="166" t="s">
        <v>138</v>
      </c>
      <c r="AU157" s="166" t="s">
        <v>80</v>
      </c>
      <c r="AV157" s="11" t="s">
        <v>80</v>
      </c>
      <c r="AW157" s="11" t="s">
        <v>33</v>
      </c>
      <c r="AX157" s="11" t="s">
        <v>75</v>
      </c>
      <c r="AY157" s="166" t="s">
        <v>127</v>
      </c>
    </row>
    <row r="158" spans="2:65" s="1" customFormat="1" ht="22.9" customHeight="1">
      <c r="B158" s="150"/>
      <c r="C158" s="151" t="s">
        <v>234</v>
      </c>
      <c r="D158" s="151" t="s">
        <v>129</v>
      </c>
      <c r="E158" s="152" t="s">
        <v>235</v>
      </c>
      <c r="F158" s="153" t="s">
        <v>236</v>
      </c>
      <c r="G158" s="154" t="s">
        <v>178</v>
      </c>
      <c r="H158" s="155">
        <v>25.13</v>
      </c>
      <c r="I158" s="156"/>
      <c r="J158" s="156">
        <f>ROUND(I158*H158,2)</f>
        <v>0</v>
      </c>
      <c r="K158" s="153" t="s">
        <v>133</v>
      </c>
      <c r="L158" s="36"/>
      <c r="M158" s="157" t="s">
        <v>5</v>
      </c>
      <c r="N158" s="158" t="s">
        <v>41</v>
      </c>
      <c r="O158" s="159">
        <v>2.3199999999999998</v>
      </c>
      <c r="P158" s="159">
        <f>O158*H158</f>
        <v>58.301599999999993</v>
      </c>
      <c r="Q158" s="159">
        <v>0</v>
      </c>
      <c r="R158" s="159">
        <f>Q158*H158</f>
        <v>0</v>
      </c>
      <c r="S158" s="159">
        <v>0</v>
      </c>
      <c r="T158" s="160">
        <f>S158*H158</f>
        <v>0</v>
      </c>
      <c r="AR158" s="22" t="s">
        <v>134</v>
      </c>
      <c r="AT158" s="22" t="s">
        <v>129</v>
      </c>
      <c r="AU158" s="22" t="s">
        <v>80</v>
      </c>
      <c r="AY158" s="22" t="s">
        <v>127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22" t="s">
        <v>75</v>
      </c>
      <c r="BK158" s="161">
        <f>ROUND(I158*H158,2)</f>
        <v>0</v>
      </c>
      <c r="BL158" s="22" t="s">
        <v>134</v>
      </c>
      <c r="BM158" s="22" t="s">
        <v>237</v>
      </c>
    </row>
    <row r="159" spans="2:65" s="1" customFormat="1" ht="27">
      <c r="B159" s="36"/>
      <c r="D159" s="162" t="s">
        <v>136</v>
      </c>
      <c r="F159" s="163" t="s">
        <v>238</v>
      </c>
      <c r="L159" s="36"/>
      <c r="M159" s="164"/>
      <c r="N159" s="37"/>
      <c r="O159" s="37"/>
      <c r="P159" s="37"/>
      <c r="Q159" s="37"/>
      <c r="R159" s="37"/>
      <c r="S159" s="37"/>
      <c r="T159" s="65"/>
      <c r="AT159" s="22" t="s">
        <v>136</v>
      </c>
      <c r="AU159" s="22" t="s">
        <v>80</v>
      </c>
    </row>
    <row r="160" spans="2:65" s="11" customFormat="1">
      <c r="B160" s="165"/>
      <c r="D160" s="162" t="s">
        <v>138</v>
      </c>
      <c r="E160" s="166" t="s">
        <v>5</v>
      </c>
      <c r="F160" s="167" t="s">
        <v>239</v>
      </c>
      <c r="H160" s="168">
        <v>25.13</v>
      </c>
      <c r="L160" s="165"/>
      <c r="M160" s="169"/>
      <c r="N160" s="170"/>
      <c r="O160" s="170"/>
      <c r="P160" s="170"/>
      <c r="Q160" s="170"/>
      <c r="R160" s="170"/>
      <c r="S160" s="170"/>
      <c r="T160" s="171"/>
      <c r="AT160" s="166" t="s">
        <v>138</v>
      </c>
      <c r="AU160" s="166" t="s">
        <v>80</v>
      </c>
      <c r="AV160" s="11" t="s">
        <v>80</v>
      </c>
      <c r="AW160" s="11" t="s">
        <v>33</v>
      </c>
      <c r="AX160" s="11" t="s">
        <v>70</v>
      </c>
      <c r="AY160" s="166" t="s">
        <v>127</v>
      </c>
    </row>
    <row r="161" spans="2:65" s="12" customFormat="1">
      <c r="B161" s="172"/>
      <c r="D161" s="162" t="s">
        <v>138</v>
      </c>
      <c r="E161" s="173" t="s">
        <v>5</v>
      </c>
      <c r="F161" s="174" t="s">
        <v>141</v>
      </c>
      <c r="H161" s="175">
        <v>25.13</v>
      </c>
      <c r="L161" s="172"/>
      <c r="M161" s="176"/>
      <c r="N161" s="177"/>
      <c r="O161" s="177"/>
      <c r="P161" s="177"/>
      <c r="Q161" s="177"/>
      <c r="R161" s="177"/>
      <c r="S161" s="177"/>
      <c r="T161" s="178"/>
      <c r="AT161" s="173" t="s">
        <v>138</v>
      </c>
      <c r="AU161" s="173" t="s">
        <v>80</v>
      </c>
      <c r="AV161" s="12" t="s">
        <v>134</v>
      </c>
      <c r="AW161" s="12" t="s">
        <v>33</v>
      </c>
      <c r="AX161" s="12" t="s">
        <v>75</v>
      </c>
      <c r="AY161" s="173" t="s">
        <v>127</v>
      </c>
    </row>
    <row r="162" spans="2:65" s="1" customFormat="1" ht="22.9" customHeight="1">
      <c r="B162" s="150"/>
      <c r="C162" s="151" t="s">
        <v>240</v>
      </c>
      <c r="D162" s="151" t="s">
        <v>129</v>
      </c>
      <c r="E162" s="152" t="s">
        <v>241</v>
      </c>
      <c r="F162" s="153" t="s">
        <v>242</v>
      </c>
      <c r="G162" s="154" t="s">
        <v>178</v>
      </c>
      <c r="H162" s="155">
        <v>25.34</v>
      </c>
      <c r="I162" s="156"/>
      <c r="J162" s="156">
        <f>ROUND(I162*H162,2)</f>
        <v>0</v>
      </c>
      <c r="K162" s="153" t="s">
        <v>133</v>
      </c>
      <c r="L162" s="36"/>
      <c r="M162" s="157" t="s">
        <v>5</v>
      </c>
      <c r="N162" s="158" t="s">
        <v>41</v>
      </c>
      <c r="O162" s="159">
        <v>7.3999999999999996E-2</v>
      </c>
      <c r="P162" s="159">
        <f>O162*H162</f>
        <v>1.8751599999999999</v>
      </c>
      <c r="Q162" s="159">
        <v>0</v>
      </c>
      <c r="R162" s="159">
        <f>Q162*H162</f>
        <v>0</v>
      </c>
      <c r="S162" s="159">
        <v>0</v>
      </c>
      <c r="T162" s="160">
        <f>S162*H162</f>
        <v>0</v>
      </c>
      <c r="AR162" s="22" t="s">
        <v>134</v>
      </c>
      <c r="AT162" s="22" t="s">
        <v>129</v>
      </c>
      <c r="AU162" s="22" t="s">
        <v>80</v>
      </c>
      <c r="AY162" s="22" t="s">
        <v>127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22" t="s">
        <v>75</v>
      </c>
      <c r="BK162" s="161">
        <f>ROUND(I162*H162,2)</f>
        <v>0</v>
      </c>
      <c r="BL162" s="22" t="s">
        <v>134</v>
      </c>
      <c r="BM162" s="22" t="s">
        <v>243</v>
      </c>
    </row>
    <row r="163" spans="2:65" s="1" customFormat="1" ht="40.5">
      <c r="B163" s="36"/>
      <c r="D163" s="162" t="s">
        <v>136</v>
      </c>
      <c r="F163" s="163" t="s">
        <v>244</v>
      </c>
      <c r="L163" s="36"/>
      <c r="M163" s="164"/>
      <c r="N163" s="37"/>
      <c r="O163" s="37"/>
      <c r="P163" s="37"/>
      <c r="Q163" s="37"/>
      <c r="R163" s="37"/>
      <c r="S163" s="37"/>
      <c r="T163" s="65"/>
      <c r="AT163" s="22" t="s">
        <v>136</v>
      </c>
      <c r="AU163" s="22" t="s">
        <v>80</v>
      </c>
    </row>
    <row r="164" spans="2:65" s="11" customFormat="1">
      <c r="B164" s="165"/>
      <c r="D164" s="162" t="s">
        <v>138</v>
      </c>
      <c r="E164" s="166" t="s">
        <v>5</v>
      </c>
      <c r="F164" s="167" t="s">
        <v>152</v>
      </c>
      <c r="H164" s="168">
        <v>25.34</v>
      </c>
      <c r="L164" s="165"/>
      <c r="M164" s="169"/>
      <c r="N164" s="170"/>
      <c r="O164" s="170"/>
      <c r="P164" s="170"/>
      <c r="Q164" s="170"/>
      <c r="R164" s="170"/>
      <c r="S164" s="170"/>
      <c r="T164" s="171"/>
      <c r="AT164" s="166" t="s">
        <v>138</v>
      </c>
      <c r="AU164" s="166" t="s">
        <v>80</v>
      </c>
      <c r="AV164" s="11" t="s">
        <v>80</v>
      </c>
      <c r="AW164" s="11" t="s">
        <v>33</v>
      </c>
      <c r="AX164" s="11" t="s">
        <v>75</v>
      </c>
      <c r="AY164" s="166" t="s">
        <v>127</v>
      </c>
    </row>
    <row r="165" spans="2:65" s="1" customFormat="1" ht="22.9" customHeight="1">
      <c r="B165" s="150"/>
      <c r="C165" s="151" t="s">
        <v>245</v>
      </c>
      <c r="D165" s="151" t="s">
        <v>129</v>
      </c>
      <c r="E165" s="152" t="s">
        <v>246</v>
      </c>
      <c r="F165" s="153" t="s">
        <v>247</v>
      </c>
      <c r="G165" s="154" t="s">
        <v>178</v>
      </c>
      <c r="H165" s="155">
        <v>355.48</v>
      </c>
      <c r="I165" s="156"/>
      <c r="J165" s="156">
        <f>ROUND(I165*H165,2)</f>
        <v>0</v>
      </c>
      <c r="K165" s="153" t="s">
        <v>133</v>
      </c>
      <c r="L165" s="36"/>
      <c r="M165" s="157" t="s">
        <v>5</v>
      </c>
      <c r="N165" s="158" t="s">
        <v>41</v>
      </c>
      <c r="O165" s="159">
        <v>8.3000000000000004E-2</v>
      </c>
      <c r="P165" s="159">
        <f>O165*H165</f>
        <v>29.504840000000002</v>
      </c>
      <c r="Q165" s="159">
        <v>0</v>
      </c>
      <c r="R165" s="159">
        <f>Q165*H165</f>
        <v>0</v>
      </c>
      <c r="S165" s="159">
        <v>0</v>
      </c>
      <c r="T165" s="160">
        <f>S165*H165</f>
        <v>0</v>
      </c>
      <c r="AR165" s="22" t="s">
        <v>134</v>
      </c>
      <c r="AT165" s="22" t="s">
        <v>129</v>
      </c>
      <c r="AU165" s="22" t="s">
        <v>80</v>
      </c>
      <c r="AY165" s="22" t="s">
        <v>127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22" t="s">
        <v>75</v>
      </c>
      <c r="BK165" s="161">
        <f>ROUND(I165*H165,2)</f>
        <v>0</v>
      </c>
      <c r="BL165" s="22" t="s">
        <v>134</v>
      </c>
      <c r="BM165" s="22" t="s">
        <v>248</v>
      </c>
    </row>
    <row r="166" spans="2:65" s="1" customFormat="1" ht="40.5">
      <c r="B166" s="36"/>
      <c r="D166" s="162" t="s">
        <v>136</v>
      </c>
      <c r="F166" s="163" t="s">
        <v>249</v>
      </c>
      <c r="L166" s="36"/>
      <c r="M166" s="164"/>
      <c r="N166" s="37"/>
      <c r="O166" s="37"/>
      <c r="P166" s="37"/>
      <c r="Q166" s="37"/>
      <c r="R166" s="37"/>
      <c r="S166" s="37"/>
      <c r="T166" s="65"/>
      <c r="AT166" s="22" t="s">
        <v>136</v>
      </c>
      <c r="AU166" s="22" t="s">
        <v>80</v>
      </c>
    </row>
    <row r="167" spans="2:65" s="11" customFormat="1">
      <c r="B167" s="165"/>
      <c r="D167" s="162" t="s">
        <v>138</v>
      </c>
      <c r="E167" s="166" t="s">
        <v>5</v>
      </c>
      <c r="F167" s="167" t="s">
        <v>250</v>
      </c>
      <c r="H167" s="168">
        <v>25.34</v>
      </c>
      <c r="L167" s="165"/>
      <c r="M167" s="169"/>
      <c r="N167" s="170"/>
      <c r="O167" s="170"/>
      <c r="P167" s="170"/>
      <c r="Q167" s="170"/>
      <c r="R167" s="170"/>
      <c r="S167" s="170"/>
      <c r="T167" s="171"/>
      <c r="AT167" s="166" t="s">
        <v>138</v>
      </c>
      <c r="AU167" s="166" t="s">
        <v>80</v>
      </c>
      <c r="AV167" s="11" t="s">
        <v>80</v>
      </c>
      <c r="AW167" s="11" t="s">
        <v>33</v>
      </c>
      <c r="AX167" s="11" t="s">
        <v>70</v>
      </c>
      <c r="AY167" s="166" t="s">
        <v>127</v>
      </c>
    </row>
    <row r="168" spans="2:65" s="13" customFormat="1">
      <c r="B168" s="179"/>
      <c r="D168" s="162" t="s">
        <v>138</v>
      </c>
      <c r="E168" s="180" t="s">
        <v>5</v>
      </c>
      <c r="F168" s="181" t="s">
        <v>251</v>
      </c>
      <c r="H168" s="182">
        <v>25.34</v>
      </c>
      <c r="L168" s="179"/>
      <c r="M168" s="183"/>
      <c r="N168" s="184"/>
      <c r="O168" s="184"/>
      <c r="P168" s="184"/>
      <c r="Q168" s="184"/>
      <c r="R168" s="184"/>
      <c r="S168" s="184"/>
      <c r="T168" s="185"/>
      <c r="AT168" s="180" t="s">
        <v>138</v>
      </c>
      <c r="AU168" s="180" t="s">
        <v>80</v>
      </c>
      <c r="AV168" s="13" t="s">
        <v>146</v>
      </c>
      <c r="AW168" s="13" t="s">
        <v>33</v>
      </c>
      <c r="AX168" s="13" t="s">
        <v>70</v>
      </c>
      <c r="AY168" s="180" t="s">
        <v>127</v>
      </c>
    </row>
    <row r="169" spans="2:65" s="11" customFormat="1">
      <c r="B169" s="165"/>
      <c r="D169" s="162" t="s">
        <v>138</v>
      </c>
      <c r="E169" s="166" t="s">
        <v>5</v>
      </c>
      <c r="F169" s="167" t="s">
        <v>252</v>
      </c>
      <c r="H169" s="168">
        <v>361.99</v>
      </c>
      <c r="L169" s="165"/>
      <c r="M169" s="169"/>
      <c r="N169" s="170"/>
      <c r="O169" s="170"/>
      <c r="P169" s="170"/>
      <c r="Q169" s="170"/>
      <c r="R169" s="170"/>
      <c r="S169" s="170"/>
      <c r="T169" s="171"/>
      <c r="AT169" s="166" t="s">
        <v>138</v>
      </c>
      <c r="AU169" s="166" t="s">
        <v>80</v>
      </c>
      <c r="AV169" s="11" t="s">
        <v>80</v>
      </c>
      <c r="AW169" s="11" t="s">
        <v>33</v>
      </c>
      <c r="AX169" s="11" t="s">
        <v>70</v>
      </c>
      <c r="AY169" s="166" t="s">
        <v>127</v>
      </c>
    </row>
    <row r="170" spans="2:65" s="11" customFormat="1">
      <c r="B170" s="165"/>
      <c r="D170" s="162" t="s">
        <v>138</v>
      </c>
      <c r="E170" s="166" t="s">
        <v>5</v>
      </c>
      <c r="F170" s="167" t="s">
        <v>253</v>
      </c>
      <c r="H170" s="168">
        <v>-31.85</v>
      </c>
      <c r="L170" s="165"/>
      <c r="M170" s="169"/>
      <c r="N170" s="170"/>
      <c r="O170" s="170"/>
      <c r="P170" s="170"/>
      <c r="Q170" s="170"/>
      <c r="R170" s="170"/>
      <c r="S170" s="170"/>
      <c r="T170" s="171"/>
      <c r="AT170" s="166" t="s">
        <v>138</v>
      </c>
      <c r="AU170" s="166" t="s">
        <v>80</v>
      </c>
      <c r="AV170" s="11" t="s">
        <v>80</v>
      </c>
      <c r="AW170" s="11" t="s">
        <v>33</v>
      </c>
      <c r="AX170" s="11" t="s">
        <v>70</v>
      </c>
      <c r="AY170" s="166" t="s">
        <v>127</v>
      </c>
    </row>
    <row r="171" spans="2:65" s="13" customFormat="1">
      <c r="B171" s="179"/>
      <c r="D171" s="162" t="s">
        <v>138</v>
      </c>
      <c r="E171" s="180" t="s">
        <v>5</v>
      </c>
      <c r="F171" s="181" t="s">
        <v>251</v>
      </c>
      <c r="H171" s="182">
        <v>330.14</v>
      </c>
      <c r="L171" s="179"/>
      <c r="M171" s="183"/>
      <c r="N171" s="184"/>
      <c r="O171" s="184"/>
      <c r="P171" s="184"/>
      <c r="Q171" s="184"/>
      <c r="R171" s="184"/>
      <c r="S171" s="184"/>
      <c r="T171" s="185"/>
      <c r="AT171" s="180" t="s">
        <v>138</v>
      </c>
      <c r="AU171" s="180" t="s">
        <v>80</v>
      </c>
      <c r="AV171" s="13" t="s">
        <v>146</v>
      </c>
      <c r="AW171" s="13" t="s">
        <v>33</v>
      </c>
      <c r="AX171" s="13" t="s">
        <v>70</v>
      </c>
      <c r="AY171" s="180" t="s">
        <v>127</v>
      </c>
    </row>
    <row r="172" spans="2:65" s="12" customFormat="1">
      <c r="B172" s="172"/>
      <c r="D172" s="162" t="s">
        <v>138</v>
      </c>
      <c r="E172" s="173" t="s">
        <v>5</v>
      </c>
      <c r="F172" s="174" t="s">
        <v>141</v>
      </c>
      <c r="H172" s="175">
        <v>355.48</v>
      </c>
      <c r="L172" s="172"/>
      <c r="M172" s="176"/>
      <c r="N172" s="177"/>
      <c r="O172" s="177"/>
      <c r="P172" s="177"/>
      <c r="Q172" s="177"/>
      <c r="R172" s="177"/>
      <c r="S172" s="177"/>
      <c r="T172" s="178"/>
      <c r="AT172" s="173" t="s">
        <v>138</v>
      </c>
      <c r="AU172" s="173" t="s">
        <v>80</v>
      </c>
      <c r="AV172" s="12" t="s">
        <v>134</v>
      </c>
      <c r="AW172" s="12" t="s">
        <v>33</v>
      </c>
      <c r="AX172" s="12" t="s">
        <v>75</v>
      </c>
      <c r="AY172" s="173" t="s">
        <v>127</v>
      </c>
    </row>
    <row r="173" spans="2:65" s="1" customFormat="1" ht="22.9" customHeight="1">
      <c r="B173" s="150"/>
      <c r="C173" s="151" t="s">
        <v>254</v>
      </c>
      <c r="D173" s="151" t="s">
        <v>129</v>
      </c>
      <c r="E173" s="152" t="s">
        <v>255</v>
      </c>
      <c r="F173" s="153" t="s">
        <v>256</v>
      </c>
      <c r="G173" s="154" t="s">
        <v>178</v>
      </c>
      <c r="H173" s="155">
        <v>22.98</v>
      </c>
      <c r="I173" s="156"/>
      <c r="J173" s="156">
        <f>ROUND(I173*H173,2)</f>
        <v>0</v>
      </c>
      <c r="K173" s="153" t="s">
        <v>133</v>
      </c>
      <c r="L173" s="36"/>
      <c r="M173" s="157" t="s">
        <v>5</v>
      </c>
      <c r="N173" s="158" t="s">
        <v>41</v>
      </c>
      <c r="O173" s="159">
        <v>0.106</v>
      </c>
      <c r="P173" s="159">
        <f>O173*H173</f>
        <v>2.43588</v>
      </c>
      <c r="Q173" s="159">
        <v>0</v>
      </c>
      <c r="R173" s="159">
        <f>Q173*H173</f>
        <v>0</v>
      </c>
      <c r="S173" s="159">
        <v>0</v>
      </c>
      <c r="T173" s="160">
        <f>S173*H173</f>
        <v>0</v>
      </c>
      <c r="AR173" s="22" t="s">
        <v>134</v>
      </c>
      <c r="AT173" s="22" t="s">
        <v>129</v>
      </c>
      <c r="AU173" s="22" t="s">
        <v>80</v>
      </c>
      <c r="AY173" s="22" t="s">
        <v>127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22" t="s">
        <v>75</v>
      </c>
      <c r="BK173" s="161">
        <f>ROUND(I173*H173,2)</f>
        <v>0</v>
      </c>
      <c r="BL173" s="22" t="s">
        <v>134</v>
      </c>
      <c r="BM173" s="22" t="s">
        <v>257</v>
      </c>
    </row>
    <row r="174" spans="2:65" s="1" customFormat="1" ht="40.5">
      <c r="B174" s="36"/>
      <c r="D174" s="162" t="s">
        <v>136</v>
      </c>
      <c r="F174" s="163" t="s">
        <v>258</v>
      </c>
      <c r="L174" s="36"/>
      <c r="M174" s="164"/>
      <c r="N174" s="37"/>
      <c r="O174" s="37"/>
      <c r="P174" s="37"/>
      <c r="Q174" s="37"/>
      <c r="R174" s="37"/>
      <c r="S174" s="37"/>
      <c r="T174" s="65"/>
      <c r="AT174" s="22" t="s">
        <v>136</v>
      </c>
      <c r="AU174" s="22" t="s">
        <v>80</v>
      </c>
    </row>
    <row r="175" spans="2:65" s="11" customFormat="1">
      <c r="B175" s="165"/>
      <c r="D175" s="162" t="s">
        <v>138</v>
      </c>
      <c r="E175" s="166" t="s">
        <v>5</v>
      </c>
      <c r="F175" s="167" t="s">
        <v>259</v>
      </c>
      <c r="H175" s="168">
        <v>22.98</v>
      </c>
      <c r="L175" s="165"/>
      <c r="M175" s="169"/>
      <c r="N175" s="170"/>
      <c r="O175" s="170"/>
      <c r="P175" s="170"/>
      <c r="Q175" s="170"/>
      <c r="R175" s="170"/>
      <c r="S175" s="170"/>
      <c r="T175" s="171"/>
      <c r="AT175" s="166" t="s">
        <v>138</v>
      </c>
      <c r="AU175" s="166" t="s">
        <v>80</v>
      </c>
      <c r="AV175" s="11" t="s">
        <v>80</v>
      </c>
      <c r="AW175" s="11" t="s">
        <v>33</v>
      </c>
      <c r="AX175" s="11" t="s">
        <v>70</v>
      </c>
      <c r="AY175" s="166" t="s">
        <v>127</v>
      </c>
    </row>
    <row r="176" spans="2:65" s="12" customFormat="1">
      <c r="B176" s="172"/>
      <c r="D176" s="162" t="s">
        <v>138</v>
      </c>
      <c r="E176" s="173" t="s">
        <v>5</v>
      </c>
      <c r="F176" s="174" t="s">
        <v>141</v>
      </c>
      <c r="H176" s="175">
        <v>22.98</v>
      </c>
      <c r="L176" s="172"/>
      <c r="M176" s="176"/>
      <c r="N176" s="177"/>
      <c r="O176" s="177"/>
      <c r="P176" s="177"/>
      <c r="Q176" s="177"/>
      <c r="R176" s="177"/>
      <c r="S176" s="177"/>
      <c r="T176" s="178"/>
      <c r="AT176" s="173" t="s">
        <v>138</v>
      </c>
      <c r="AU176" s="173" t="s">
        <v>80</v>
      </c>
      <c r="AV176" s="12" t="s">
        <v>134</v>
      </c>
      <c r="AW176" s="12" t="s">
        <v>33</v>
      </c>
      <c r="AX176" s="12" t="s">
        <v>75</v>
      </c>
      <c r="AY176" s="173" t="s">
        <v>127</v>
      </c>
    </row>
    <row r="177" spans="2:65" s="1" customFormat="1" ht="22.9" customHeight="1">
      <c r="B177" s="150"/>
      <c r="C177" s="151" t="s">
        <v>10</v>
      </c>
      <c r="D177" s="151" t="s">
        <v>129</v>
      </c>
      <c r="E177" s="152" t="s">
        <v>260</v>
      </c>
      <c r="F177" s="153" t="s">
        <v>261</v>
      </c>
      <c r="G177" s="154" t="s">
        <v>178</v>
      </c>
      <c r="H177" s="155">
        <v>25.34</v>
      </c>
      <c r="I177" s="156"/>
      <c r="J177" s="156">
        <f>ROUND(I177*H177,2)</f>
        <v>0</v>
      </c>
      <c r="K177" s="153" t="s">
        <v>133</v>
      </c>
      <c r="L177" s="36"/>
      <c r="M177" s="157" t="s">
        <v>5</v>
      </c>
      <c r="N177" s="158" t="s">
        <v>41</v>
      </c>
      <c r="O177" s="159">
        <v>0.65200000000000002</v>
      </c>
      <c r="P177" s="159">
        <f>O177*H177</f>
        <v>16.52168</v>
      </c>
      <c r="Q177" s="159">
        <v>0</v>
      </c>
      <c r="R177" s="159">
        <f>Q177*H177</f>
        <v>0</v>
      </c>
      <c r="S177" s="159">
        <v>0</v>
      </c>
      <c r="T177" s="160">
        <f>S177*H177</f>
        <v>0</v>
      </c>
      <c r="AR177" s="22" t="s">
        <v>134</v>
      </c>
      <c r="AT177" s="22" t="s">
        <v>129</v>
      </c>
      <c r="AU177" s="22" t="s">
        <v>80</v>
      </c>
      <c r="AY177" s="22" t="s">
        <v>127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22" t="s">
        <v>75</v>
      </c>
      <c r="BK177" s="161">
        <f>ROUND(I177*H177,2)</f>
        <v>0</v>
      </c>
      <c r="BL177" s="22" t="s">
        <v>134</v>
      </c>
      <c r="BM177" s="22" t="s">
        <v>262</v>
      </c>
    </row>
    <row r="178" spans="2:65" s="1" customFormat="1" ht="27">
      <c r="B178" s="36"/>
      <c r="D178" s="162" t="s">
        <v>136</v>
      </c>
      <c r="F178" s="163" t="s">
        <v>263</v>
      </c>
      <c r="L178" s="36"/>
      <c r="M178" s="164"/>
      <c r="N178" s="37"/>
      <c r="O178" s="37"/>
      <c r="P178" s="37"/>
      <c r="Q178" s="37"/>
      <c r="R178" s="37"/>
      <c r="S178" s="37"/>
      <c r="T178" s="65"/>
      <c r="AT178" s="22" t="s">
        <v>136</v>
      </c>
      <c r="AU178" s="22" t="s">
        <v>80</v>
      </c>
    </row>
    <row r="179" spans="2:65" s="11" customFormat="1">
      <c r="B179" s="165"/>
      <c r="D179" s="162" t="s">
        <v>138</v>
      </c>
      <c r="E179" s="166" t="s">
        <v>5</v>
      </c>
      <c r="F179" s="167" t="s">
        <v>152</v>
      </c>
      <c r="H179" s="168">
        <v>25.34</v>
      </c>
      <c r="L179" s="165"/>
      <c r="M179" s="169"/>
      <c r="N179" s="170"/>
      <c r="O179" s="170"/>
      <c r="P179" s="170"/>
      <c r="Q179" s="170"/>
      <c r="R179" s="170"/>
      <c r="S179" s="170"/>
      <c r="T179" s="171"/>
      <c r="AT179" s="166" t="s">
        <v>138</v>
      </c>
      <c r="AU179" s="166" t="s">
        <v>80</v>
      </c>
      <c r="AV179" s="11" t="s">
        <v>80</v>
      </c>
      <c r="AW179" s="11" t="s">
        <v>33</v>
      </c>
      <c r="AX179" s="11" t="s">
        <v>75</v>
      </c>
      <c r="AY179" s="166" t="s">
        <v>127</v>
      </c>
    </row>
    <row r="180" spans="2:65" s="1" customFormat="1" ht="14.45" customHeight="1">
      <c r="B180" s="150"/>
      <c r="C180" s="151" t="s">
        <v>264</v>
      </c>
      <c r="D180" s="151" t="s">
        <v>129</v>
      </c>
      <c r="E180" s="152" t="s">
        <v>265</v>
      </c>
      <c r="F180" s="153" t="s">
        <v>266</v>
      </c>
      <c r="G180" s="154" t="s">
        <v>178</v>
      </c>
      <c r="H180" s="155">
        <v>5.82</v>
      </c>
      <c r="I180" s="156"/>
      <c r="J180" s="156">
        <f>ROUND(I180*H180,2)</f>
        <v>0</v>
      </c>
      <c r="K180" s="153" t="s">
        <v>5</v>
      </c>
      <c r="L180" s="36"/>
      <c r="M180" s="157" t="s">
        <v>5</v>
      </c>
      <c r="N180" s="158" t="s">
        <v>41</v>
      </c>
      <c r="O180" s="159">
        <v>0.65200000000000002</v>
      </c>
      <c r="P180" s="159">
        <f>O180*H180</f>
        <v>3.7946400000000002</v>
      </c>
      <c r="Q180" s="159">
        <v>0</v>
      </c>
      <c r="R180" s="159">
        <f>Q180*H180</f>
        <v>0</v>
      </c>
      <c r="S180" s="159">
        <v>0</v>
      </c>
      <c r="T180" s="160">
        <f>S180*H180</f>
        <v>0</v>
      </c>
      <c r="AR180" s="22" t="s">
        <v>134</v>
      </c>
      <c r="AT180" s="22" t="s">
        <v>129</v>
      </c>
      <c r="AU180" s="22" t="s">
        <v>80</v>
      </c>
      <c r="AY180" s="22" t="s">
        <v>127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22" t="s">
        <v>75</v>
      </c>
      <c r="BK180" s="161">
        <f>ROUND(I180*H180,2)</f>
        <v>0</v>
      </c>
      <c r="BL180" s="22" t="s">
        <v>134</v>
      </c>
      <c r="BM180" s="22" t="s">
        <v>267</v>
      </c>
    </row>
    <row r="181" spans="2:65" s="1" customFormat="1">
      <c r="B181" s="36"/>
      <c r="D181" s="162" t="s">
        <v>136</v>
      </c>
      <c r="F181" s="163" t="s">
        <v>268</v>
      </c>
      <c r="L181" s="36"/>
      <c r="M181" s="164"/>
      <c r="N181" s="37"/>
      <c r="O181" s="37"/>
      <c r="P181" s="37"/>
      <c r="Q181" s="37"/>
      <c r="R181" s="37"/>
      <c r="S181" s="37"/>
      <c r="T181" s="65"/>
      <c r="AT181" s="22" t="s">
        <v>136</v>
      </c>
      <c r="AU181" s="22" t="s">
        <v>80</v>
      </c>
    </row>
    <row r="182" spans="2:65" s="11" customFormat="1">
      <c r="B182" s="165"/>
      <c r="D182" s="162" t="s">
        <v>138</v>
      </c>
      <c r="E182" s="166" t="s">
        <v>5</v>
      </c>
      <c r="F182" s="167" t="s">
        <v>269</v>
      </c>
      <c r="H182" s="168">
        <v>5.8179999999999996</v>
      </c>
      <c r="L182" s="165"/>
      <c r="M182" s="169"/>
      <c r="N182" s="170"/>
      <c r="O182" s="170"/>
      <c r="P182" s="170"/>
      <c r="Q182" s="170"/>
      <c r="R182" s="170"/>
      <c r="S182" s="170"/>
      <c r="T182" s="171"/>
      <c r="AT182" s="166" t="s">
        <v>138</v>
      </c>
      <c r="AU182" s="166" t="s">
        <v>80</v>
      </c>
      <c r="AV182" s="11" t="s">
        <v>80</v>
      </c>
      <c r="AW182" s="11" t="s">
        <v>33</v>
      </c>
      <c r="AX182" s="11" t="s">
        <v>70</v>
      </c>
      <c r="AY182" s="166" t="s">
        <v>127</v>
      </c>
    </row>
    <row r="183" spans="2:65" s="12" customFormat="1">
      <c r="B183" s="172"/>
      <c r="D183" s="162" t="s">
        <v>138</v>
      </c>
      <c r="E183" s="173" t="s">
        <v>5</v>
      </c>
      <c r="F183" s="174" t="s">
        <v>141</v>
      </c>
      <c r="H183" s="175">
        <v>5.8179999999999996</v>
      </c>
      <c r="L183" s="172"/>
      <c r="M183" s="176"/>
      <c r="N183" s="177"/>
      <c r="O183" s="177"/>
      <c r="P183" s="177"/>
      <c r="Q183" s="177"/>
      <c r="R183" s="177"/>
      <c r="S183" s="177"/>
      <c r="T183" s="178"/>
      <c r="AT183" s="173" t="s">
        <v>138</v>
      </c>
      <c r="AU183" s="173" t="s">
        <v>80</v>
      </c>
      <c r="AV183" s="12" t="s">
        <v>134</v>
      </c>
      <c r="AW183" s="12" t="s">
        <v>33</v>
      </c>
      <c r="AX183" s="12" t="s">
        <v>70</v>
      </c>
      <c r="AY183" s="173" t="s">
        <v>127</v>
      </c>
    </row>
    <row r="184" spans="2:65" s="11" customFormat="1">
      <c r="B184" s="165"/>
      <c r="D184" s="162" t="s">
        <v>138</v>
      </c>
      <c r="E184" s="166" t="s">
        <v>5</v>
      </c>
      <c r="F184" s="167" t="s">
        <v>270</v>
      </c>
      <c r="H184" s="168">
        <v>5.82</v>
      </c>
      <c r="L184" s="165"/>
      <c r="M184" s="169"/>
      <c r="N184" s="170"/>
      <c r="O184" s="170"/>
      <c r="P184" s="170"/>
      <c r="Q184" s="170"/>
      <c r="R184" s="170"/>
      <c r="S184" s="170"/>
      <c r="T184" s="171"/>
      <c r="AT184" s="166" t="s">
        <v>138</v>
      </c>
      <c r="AU184" s="166" t="s">
        <v>80</v>
      </c>
      <c r="AV184" s="11" t="s">
        <v>80</v>
      </c>
      <c r="AW184" s="11" t="s">
        <v>33</v>
      </c>
      <c r="AX184" s="11" t="s">
        <v>75</v>
      </c>
      <c r="AY184" s="166" t="s">
        <v>127</v>
      </c>
    </row>
    <row r="185" spans="2:65" s="1" customFormat="1" ht="22.9" customHeight="1">
      <c r="B185" s="150"/>
      <c r="C185" s="151" t="s">
        <v>271</v>
      </c>
      <c r="D185" s="151" t="s">
        <v>129</v>
      </c>
      <c r="E185" s="152" t="s">
        <v>272</v>
      </c>
      <c r="F185" s="153" t="s">
        <v>273</v>
      </c>
      <c r="G185" s="154" t="s">
        <v>274</v>
      </c>
      <c r="H185" s="155">
        <v>681.23</v>
      </c>
      <c r="I185" s="156"/>
      <c r="J185" s="156">
        <f>ROUND(I185*H185,2)</f>
        <v>0</v>
      </c>
      <c r="K185" s="153" t="s">
        <v>133</v>
      </c>
      <c r="L185" s="36"/>
      <c r="M185" s="157" t="s">
        <v>5</v>
      </c>
      <c r="N185" s="158" t="s">
        <v>41</v>
      </c>
      <c r="O185" s="159">
        <v>0</v>
      </c>
      <c r="P185" s="159">
        <f>O185*H185</f>
        <v>0</v>
      </c>
      <c r="Q185" s="159">
        <v>0</v>
      </c>
      <c r="R185" s="159">
        <f>Q185*H185</f>
        <v>0</v>
      </c>
      <c r="S185" s="159">
        <v>0</v>
      </c>
      <c r="T185" s="160">
        <f>S185*H185</f>
        <v>0</v>
      </c>
      <c r="AR185" s="22" t="s">
        <v>134</v>
      </c>
      <c r="AT185" s="22" t="s">
        <v>129</v>
      </c>
      <c r="AU185" s="22" t="s">
        <v>80</v>
      </c>
      <c r="AY185" s="22" t="s">
        <v>127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22" t="s">
        <v>75</v>
      </c>
      <c r="BK185" s="161">
        <f>ROUND(I185*H185,2)</f>
        <v>0</v>
      </c>
      <c r="BL185" s="22" t="s">
        <v>134</v>
      </c>
      <c r="BM185" s="22" t="s">
        <v>275</v>
      </c>
    </row>
    <row r="186" spans="2:65" s="1" customFormat="1" ht="27">
      <c r="B186" s="36"/>
      <c r="D186" s="162" t="s">
        <v>136</v>
      </c>
      <c r="F186" s="163" t="s">
        <v>276</v>
      </c>
      <c r="L186" s="36"/>
      <c r="M186" s="164"/>
      <c r="N186" s="37"/>
      <c r="O186" s="37"/>
      <c r="P186" s="37"/>
      <c r="Q186" s="37"/>
      <c r="R186" s="37"/>
      <c r="S186" s="37"/>
      <c r="T186" s="65"/>
      <c r="AT186" s="22" t="s">
        <v>136</v>
      </c>
      <c r="AU186" s="22" t="s">
        <v>80</v>
      </c>
    </row>
    <row r="187" spans="2:65" s="11" customFormat="1">
      <c r="B187" s="165"/>
      <c r="D187" s="162" t="s">
        <v>138</v>
      </c>
      <c r="E187" s="166" t="s">
        <v>5</v>
      </c>
      <c r="F187" s="167" t="s">
        <v>277</v>
      </c>
      <c r="H187" s="168">
        <v>681.22799999999995</v>
      </c>
      <c r="L187" s="165"/>
      <c r="M187" s="169"/>
      <c r="N187" s="170"/>
      <c r="O187" s="170"/>
      <c r="P187" s="170"/>
      <c r="Q187" s="170"/>
      <c r="R187" s="170"/>
      <c r="S187" s="170"/>
      <c r="T187" s="171"/>
      <c r="AT187" s="166" t="s">
        <v>138</v>
      </c>
      <c r="AU187" s="166" t="s">
        <v>80</v>
      </c>
      <c r="AV187" s="11" t="s">
        <v>80</v>
      </c>
      <c r="AW187" s="11" t="s">
        <v>33</v>
      </c>
      <c r="AX187" s="11" t="s">
        <v>70</v>
      </c>
      <c r="AY187" s="166" t="s">
        <v>127</v>
      </c>
    </row>
    <row r="188" spans="2:65" s="12" customFormat="1">
      <c r="B188" s="172"/>
      <c r="D188" s="162" t="s">
        <v>138</v>
      </c>
      <c r="E188" s="173" t="s">
        <v>5</v>
      </c>
      <c r="F188" s="174" t="s">
        <v>141</v>
      </c>
      <c r="H188" s="175">
        <v>681.22799999999995</v>
      </c>
      <c r="L188" s="172"/>
      <c r="M188" s="176"/>
      <c r="N188" s="177"/>
      <c r="O188" s="177"/>
      <c r="P188" s="177"/>
      <c r="Q188" s="177"/>
      <c r="R188" s="177"/>
      <c r="S188" s="177"/>
      <c r="T188" s="178"/>
      <c r="AT188" s="173" t="s">
        <v>138</v>
      </c>
      <c r="AU188" s="173" t="s">
        <v>80</v>
      </c>
      <c r="AV188" s="12" t="s">
        <v>134</v>
      </c>
      <c r="AW188" s="12" t="s">
        <v>33</v>
      </c>
      <c r="AX188" s="12" t="s">
        <v>70</v>
      </c>
      <c r="AY188" s="173" t="s">
        <v>127</v>
      </c>
    </row>
    <row r="189" spans="2:65" s="11" customFormat="1">
      <c r="B189" s="165"/>
      <c r="D189" s="162" t="s">
        <v>138</v>
      </c>
      <c r="E189" s="166" t="s">
        <v>5</v>
      </c>
      <c r="F189" s="167" t="s">
        <v>278</v>
      </c>
      <c r="H189" s="168">
        <v>681.23</v>
      </c>
      <c r="L189" s="165"/>
      <c r="M189" s="169"/>
      <c r="N189" s="170"/>
      <c r="O189" s="170"/>
      <c r="P189" s="170"/>
      <c r="Q189" s="170"/>
      <c r="R189" s="170"/>
      <c r="S189" s="170"/>
      <c r="T189" s="171"/>
      <c r="AT189" s="166" t="s">
        <v>138</v>
      </c>
      <c r="AU189" s="166" t="s">
        <v>80</v>
      </c>
      <c r="AV189" s="11" t="s">
        <v>80</v>
      </c>
      <c r="AW189" s="11" t="s">
        <v>33</v>
      </c>
      <c r="AX189" s="11" t="s">
        <v>75</v>
      </c>
      <c r="AY189" s="166" t="s">
        <v>127</v>
      </c>
    </row>
    <row r="190" spans="2:65" s="1" customFormat="1" ht="22.9" customHeight="1">
      <c r="B190" s="150"/>
      <c r="C190" s="151" t="s">
        <v>279</v>
      </c>
      <c r="D190" s="151" t="s">
        <v>129</v>
      </c>
      <c r="E190" s="152" t="s">
        <v>280</v>
      </c>
      <c r="F190" s="153" t="s">
        <v>281</v>
      </c>
      <c r="G190" s="154" t="s">
        <v>178</v>
      </c>
      <c r="H190" s="155">
        <v>120.94</v>
      </c>
      <c r="I190" s="156"/>
      <c r="J190" s="156">
        <f>ROUND(I190*H190,2)</f>
        <v>0</v>
      </c>
      <c r="K190" s="153" t="s">
        <v>5</v>
      </c>
      <c r="L190" s="36"/>
      <c r="M190" s="157" t="s">
        <v>5</v>
      </c>
      <c r="N190" s="158" t="s">
        <v>41</v>
      </c>
      <c r="O190" s="159">
        <v>0.29899999999999999</v>
      </c>
      <c r="P190" s="159">
        <f>O190*H190</f>
        <v>36.161059999999999</v>
      </c>
      <c r="Q190" s="159">
        <v>0</v>
      </c>
      <c r="R190" s="159">
        <f>Q190*H190</f>
        <v>0</v>
      </c>
      <c r="S190" s="159">
        <v>0</v>
      </c>
      <c r="T190" s="160">
        <f>S190*H190</f>
        <v>0</v>
      </c>
      <c r="AR190" s="22" t="s">
        <v>134</v>
      </c>
      <c r="AT190" s="22" t="s">
        <v>129</v>
      </c>
      <c r="AU190" s="22" t="s">
        <v>80</v>
      </c>
      <c r="AY190" s="22" t="s">
        <v>127</v>
      </c>
      <c r="BE190" s="161">
        <f>IF(N190="základní",J190,0)</f>
        <v>0</v>
      </c>
      <c r="BF190" s="161">
        <f>IF(N190="snížená",J190,0)</f>
        <v>0</v>
      </c>
      <c r="BG190" s="161">
        <f>IF(N190="zákl. přenesená",J190,0)</f>
        <v>0</v>
      </c>
      <c r="BH190" s="161">
        <f>IF(N190="sníž. přenesená",J190,0)</f>
        <v>0</v>
      </c>
      <c r="BI190" s="161">
        <f>IF(N190="nulová",J190,0)</f>
        <v>0</v>
      </c>
      <c r="BJ190" s="22" t="s">
        <v>75</v>
      </c>
      <c r="BK190" s="161">
        <f>ROUND(I190*H190,2)</f>
        <v>0</v>
      </c>
      <c r="BL190" s="22" t="s">
        <v>134</v>
      </c>
      <c r="BM190" s="22" t="s">
        <v>282</v>
      </c>
    </row>
    <row r="191" spans="2:65" s="1" customFormat="1" ht="27">
      <c r="B191" s="36"/>
      <c r="D191" s="162" t="s">
        <v>136</v>
      </c>
      <c r="F191" s="163" t="s">
        <v>283</v>
      </c>
      <c r="L191" s="36"/>
      <c r="M191" s="164"/>
      <c r="N191" s="37"/>
      <c r="O191" s="37"/>
      <c r="P191" s="37"/>
      <c r="Q191" s="37"/>
      <c r="R191" s="37"/>
      <c r="S191" s="37"/>
      <c r="T191" s="65"/>
      <c r="AT191" s="22" t="s">
        <v>136</v>
      </c>
      <c r="AU191" s="22" t="s">
        <v>80</v>
      </c>
    </row>
    <row r="192" spans="2:65" s="11" customFormat="1">
      <c r="B192" s="165"/>
      <c r="D192" s="162" t="s">
        <v>138</v>
      </c>
      <c r="E192" s="166" t="s">
        <v>5</v>
      </c>
      <c r="F192" s="167" t="s">
        <v>284</v>
      </c>
      <c r="H192" s="168">
        <v>95.39</v>
      </c>
      <c r="L192" s="165"/>
      <c r="M192" s="169"/>
      <c r="N192" s="170"/>
      <c r="O192" s="170"/>
      <c r="P192" s="170"/>
      <c r="Q192" s="170"/>
      <c r="R192" s="170"/>
      <c r="S192" s="170"/>
      <c r="T192" s="171"/>
      <c r="AT192" s="166" t="s">
        <v>138</v>
      </c>
      <c r="AU192" s="166" t="s">
        <v>80</v>
      </c>
      <c r="AV192" s="11" t="s">
        <v>80</v>
      </c>
      <c r="AW192" s="11" t="s">
        <v>33</v>
      </c>
      <c r="AX192" s="11" t="s">
        <v>70</v>
      </c>
      <c r="AY192" s="166" t="s">
        <v>127</v>
      </c>
    </row>
    <row r="193" spans="2:65" s="13" customFormat="1">
      <c r="B193" s="179"/>
      <c r="D193" s="162" t="s">
        <v>138</v>
      </c>
      <c r="E193" s="180" t="s">
        <v>5</v>
      </c>
      <c r="F193" s="181" t="s">
        <v>285</v>
      </c>
      <c r="H193" s="182">
        <v>95.39</v>
      </c>
      <c r="L193" s="179"/>
      <c r="M193" s="183"/>
      <c r="N193" s="184"/>
      <c r="O193" s="184"/>
      <c r="P193" s="184"/>
      <c r="Q193" s="184"/>
      <c r="R193" s="184"/>
      <c r="S193" s="184"/>
      <c r="T193" s="185"/>
      <c r="AT193" s="180" t="s">
        <v>138</v>
      </c>
      <c r="AU193" s="180" t="s">
        <v>80</v>
      </c>
      <c r="AV193" s="13" t="s">
        <v>146</v>
      </c>
      <c r="AW193" s="13" t="s">
        <v>33</v>
      </c>
      <c r="AX193" s="13" t="s">
        <v>70</v>
      </c>
      <c r="AY193" s="180" t="s">
        <v>127</v>
      </c>
    </row>
    <row r="194" spans="2:65" s="11" customFormat="1">
      <c r="B194" s="165"/>
      <c r="D194" s="162" t="s">
        <v>138</v>
      </c>
      <c r="E194" s="166" t="s">
        <v>5</v>
      </c>
      <c r="F194" s="167" t="s">
        <v>286</v>
      </c>
      <c r="H194" s="168">
        <v>25.55</v>
      </c>
      <c r="L194" s="165"/>
      <c r="M194" s="169"/>
      <c r="N194" s="170"/>
      <c r="O194" s="170"/>
      <c r="P194" s="170"/>
      <c r="Q194" s="170"/>
      <c r="R194" s="170"/>
      <c r="S194" s="170"/>
      <c r="T194" s="171"/>
      <c r="AT194" s="166" t="s">
        <v>138</v>
      </c>
      <c r="AU194" s="166" t="s">
        <v>80</v>
      </c>
      <c r="AV194" s="11" t="s">
        <v>80</v>
      </c>
      <c r="AW194" s="11" t="s">
        <v>33</v>
      </c>
      <c r="AX194" s="11" t="s">
        <v>70</v>
      </c>
      <c r="AY194" s="166" t="s">
        <v>127</v>
      </c>
    </row>
    <row r="195" spans="2:65" s="13" customFormat="1">
      <c r="B195" s="179"/>
      <c r="D195" s="162" t="s">
        <v>138</v>
      </c>
      <c r="E195" s="180" t="s">
        <v>5</v>
      </c>
      <c r="F195" s="181" t="s">
        <v>287</v>
      </c>
      <c r="H195" s="182">
        <v>25.55</v>
      </c>
      <c r="L195" s="179"/>
      <c r="M195" s="183"/>
      <c r="N195" s="184"/>
      <c r="O195" s="184"/>
      <c r="P195" s="184"/>
      <c r="Q195" s="184"/>
      <c r="R195" s="184"/>
      <c r="S195" s="184"/>
      <c r="T195" s="185"/>
      <c r="AT195" s="180" t="s">
        <v>138</v>
      </c>
      <c r="AU195" s="180" t="s">
        <v>80</v>
      </c>
      <c r="AV195" s="13" t="s">
        <v>146</v>
      </c>
      <c r="AW195" s="13" t="s">
        <v>33</v>
      </c>
      <c r="AX195" s="13" t="s">
        <v>70</v>
      </c>
      <c r="AY195" s="180" t="s">
        <v>127</v>
      </c>
    </row>
    <row r="196" spans="2:65" s="12" customFormat="1">
      <c r="B196" s="172"/>
      <c r="D196" s="162" t="s">
        <v>138</v>
      </c>
      <c r="E196" s="173" t="s">
        <v>5</v>
      </c>
      <c r="F196" s="174" t="s">
        <v>141</v>
      </c>
      <c r="H196" s="175">
        <v>120.94</v>
      </c>
      <c r="L196" s="172"/>
      <c r="M196" s="176"/>
      <c r="N196" s="177"/>
      <c r="O196" s="177"/>
      <c r="P196" s="177"/>
      <c r="Q196" s="177"/>
      <c r="R196" s="177"/>
      <c r="S196" s="177"/>
      <c r="T196" s="178"/>
      <c r="AT196" s="173" t="s">
        <v>138</v>
      </c>
      <c r="AU196" s="173" t="s">
        <v>80</v>
      </c>
      <c r="AV196" s="12" t="s">
        <v>134</v>
      </c>
      <c r="AW196" s="12" t="s">
        <v>33</v>
      </c>
      <c r="AX196" s="12" t="s">
        <v>75</v>
      </c>
      <c r="AY196" s="173" t="s">
        <v>127</v>
      </c>
    </row>
    <row r="197" spans="2:65" s="1" customFormat="1" ht="14.45" customHeight="1">
      <c r="B197" s="150"/>
      <c r="C197" s="186" t="s">
        <v>288</v>
      </c>
      <c r="D197" s="186" t="s">
        <v>289</v>
      </c>
      <c r="E197" s="187" t="s">
        <v>290</v>
      </c>
      <c r="F197" s="188" t="s">
        <v>291</v>
      </c>
      <c r="G197" s="189" t="s">
        <v>274</v>
      </c>
      <c r="H197" s="190">
        <v>182.09</v>
      </c>
      <c r="I197" s="191"/>
      <c r="J197" s="191">
        <f>ROUND(I197*H197,2)</f>
        <v>0</v>
      </c>
      <c r="K197" s="188" t="s">
        <v>5</v>
      </c>
      <c r="L197" s="192"/>
      <c r="M197" s="193" t="s">
        <v>5</v>
      </c>
      <c r="N197" s="194" t="s">
        <v>41</v>
      </c>
      <c r="O197" s="159">
        <v>0</v>
      </c>
      <c r="P197" s="159">
        <f>O197*H197</f>
        <v>0</v>
      </c>
      <c r="Q197" s="159">
        <v>1</v>
      </c>
      <c r="R197" s="159">
        <f>Q197*H197</f>
        <v>182.09</v>
      </c>
      <c r="S197" s="159">
        <v>0</v>
      </c>
      <c r="T197" s="160">
        <f>S197*H197</f>
        <v>0</v>
      </c>
      <c r="AR197" s="22" t="s">
        <v>175</v>
      </c>
      <c r="AT197" s="22" t="s">
        <v>289</v>
      </c>
      <c r="AU197" s="22" t="s">
        <v>80</v>
      </c>
      <c r="AY197" s="22" t="s">
        <v>127</v>
      </c>
      <c r="BE197" s="161">
        <f>IF(N197="základní",J197,0)</f>
        <v>0</v>
      </c>
      <c r="BF197" s="161">
        <f>IF(N197="snížená",J197,0)</f>
        <v>0</v>
      </c>
      <c r="BG197" s="161">
        <f>IF(N197="zákl. přenesená",J197,0)</f>
        <v>0</v>
      </c>
      <c r="BH197" s="161">
        <f>IF(N197="sníž. přenesená",J197,0)</f>
        <v>0</v>
      </c>
      <c r="BI197" s="161">
        <f>IF(N197="nulová",J197,0)</f>
        <v>0</v>
      </c>
      <c r="BJ197" s="22" t="s">
        <v>75</v>
      </c>
      <c r="BK197" s="161">
        <f>ROUND(I197*H197,2)</f>
        <v>0</v>
      </c>
      <c r="BL197" s="22" t="s">
        <v>134</v>
      </c>
      <c r="BM197" s="22" t="s">
        <v>292</v>
      </c>
    </row>
    <row r="198" spans="2:65" s="1" customFormat="1">
      <c r="B198" s="36"/>
      <c r="D198" s="162" t="s">
        <v>136</v>
      </c>
      <c r="F198" s="163" t="s">
        <v>293</v>
      </c>
      <c r="L198" s="36"/>
      <c r="M198" s="164"/>
      <c r="N198" s="37"/>
      <c r="O198" s="37"/>
      <c r="P198" s="37"/>
      <c r="Q198" s="37"/>
      <c r="R198" s="37"/>
      <c r="S198" s="37"/>
      <c r="T198" s="65"/>
      <c r="AT198" s="22" t="s">
        <v>136</v>
      </c>
      <c r="AU198" s="22" t="s">
        <v>80</v>
      </c>
    </row>
    <row r="199" spans="2:65" s="11" customFormat="1">
      <c r="B199" s="165"/>
      <c r="D199" s="162" t="s">
        <v>138</v>
      </c>
      <c r="E199" s="166" t="s">
        <v>5</v>
      </c>
      <c r="F199" s="167" t="s">
        <v>294</v>
      </c>
      <c r="H199" s="168">
        <v>182.09</v>
      </c>
      <c r="L199" s="165"/>
      <c r="M199" s="169"/>
      <c r="N199" s="170"/>
      <c r="O199" s="170"/>
      <c r="P199" s="170"/>
      <c r="Q199" s="170"/>
      <c r="R199" s="170"/>
      <c r="S199" s="170"/>
      <c r="T199" s="171"/>
      <c r="AT199" s="166" t="s">
        <v>138</v>
      </c>
      <c r="AU199" s="166" t="s">
        <v>80</v>
      </c>
      <c r="AV199" s="11" t="s">
        <v>80</v>
      </c>
      <c r="AW199" s="11" t="s">
        <v>33</v>
      </c>
      <c r="AX199" s="11" t="s">
        <v>70</v>
      </c>
      <c r="AY199" s="166" t="s">
        <v>127</v>
      </c>
    </row>
    <row r="200" spans="2:65" s="12" customFormat="1">
      <c r="B200" s="172"/>
      <c r="D200" s="162" t="s">
        <v>138</v>
      </c>
      <c r="E200" s="173" t="s">
        <v>5</v>
      </c>
      <c r="F200" s="174" t="s">
        <v>141</v>
      </c>
      <c r="H200" s="175">
        <v>182.09</v>
      </c>
      <c r="L200" s="172"/>
      <c r="M200" s="176"/>
      <c r="N200" s="177"/>
      <c r="O200" s="177"/>
      <c r="P200" s="177"/>
      <c r="Q200" s="177"/>
      <c r="R200" s="177"/>
      <c r="S200" s="177"/>
      <c r="T200" s="178"/>
      <c r="AT200" s="173" t="s">
        <v>138</v>
      </c>
      <c r="AU200" s="173" t="s">
        <v>80</v>
      </c>
      <c r="AV200" s="12" t="s">
        <v>134</v>
      </c>
      <c r="AW200" s="12" t="s">
        <v>33</v>
      </c>
      <c r="AX200" s="12" t="s">
        <v>75</v>
      </c>
      <c r="AY200" s="173" t="s">
        <v>127</v>
      </c>
    </row>
    <row r="201" spans="2:65" s="1" customFormat="1" ht="22.9" customHeight="1">
      <c r="B201" s="150"/>
      <c r="C201" s="151" t="s">
        <v>295</v>
      </c>
      <c r="D201" s="151" t="s">
        <v>129</v>
      </c>
      <c r="E201" s="152" t="s">
        <v>296</v>
      </c>
      <c r="F201" s="153" t="s">
        <v>297</v>
      </c>
      <c r="G201" s="154" t="s">
        <v>178</v>
      </c>
      <c r="H201" s="155">
        <v>6.3</v>
      </c>
      <c r="I201" s="156"/>
      <c r="J201" s="156">
        <f>ROUND(I201*H201,2)</f>
        <v>0</v>
      </c>
      <c r="K201" s="153" t="s">
        <v>133</v>
      </c>
      <c r="L201" s="36"/>
      <c r="M201" s="157" t="s">
        <v>5</v>
      </c>
      <c r="N201" s="158" t="s">
        <v>41</v>
      </c>
      <c r="O201" s="159">
        <v>0.29899999999999999</v>
      </c>
      <c r="P201" s="159">
        <f>O201*H201</f>
        <v>1.8836999999999999</v>
      </c>
      <c r="Q201" s="159">
        <v>0</v>
      </c>
      <c r="R201" s="159">
        <f>Q201*H201</f>
        <v>0</v>
      </c>
      <c r="S201" s="159">
        <v>0</v>
      </c>
      <c r="T201" s="160">
        <f>S201*H201</f>
        <v>0</v>
      </c>
      <c r="AR201" s="22" t="s">
        <v>134</v>
      </c>
      <c r="AT201" s="22" t="s">
        <v>129</v>
      </c>
      <c r="AU201" s="22" t="s">
        <v>80</v>
      </c>
      <c r="AY201" s="22" t="s">
        <v>127</v>
      </c>
      <c r="BE201" s="161">
        <f>IF(N201="základní",J201,0)</f>
        <v>0</v>
      </c>
      <c r="BF201" s="161">
        <f>IF(N201="snížená",J201,0)</f>
        <v>0</v>
      </c>
      <c r="BG201" s="161">
        <f>IF(N201="zákl. přenesená",J201,0)</f>
        <v>0</v>
      </c>
      <c r="BH201" s="161">
        <f>IF(N201="sníž. přenesená",J201,0)</f>
        <v>0</v>
      </c>
      <c r="BI201" s="161">
        <f>IF(N201="nulová",J201,0)</f>
        <v>0</v>
      </c>
      <c r="BJ201" s="22" t="s">
        <v>75</v>
      </c>
      <c r="BK201" s="161">
        <f>ROUND(I201*H201,2)</f>
        <v>0</v>
      </c>
      <c r="BL201" s="22" t="s">
        <v>134</v>
      </c>
      <c r="BM201" s="22" t="s">
        <v>298</v>
      </c>
    </row>
    <row r="202" spans="2:65" s="1" customFormat="1" ht="27">
      <c r="B202" s="36"/>
      <c r="D202" s="162" t="s">
        <v>136</v>
      </c>
      <c r="F202" s="163" t="s">
        <v>283</v>
      </c>
      <c r="L202" s="36"/>
      <c r="M202" s="164"/>
      <c r="N202" s="37"/>
      <c r="O202" s="37"/>
      <c r="P202" s="37"/>
      <c r="Q202" s="37"/>
      <c r="R202" s="37"/>
      <c r="S202" s="37"/>
      <c r="T202" s="65"/>
      <c r="AT202" s="22" t="s">
        <v>136</v>
      </c>
      <c r="AU202" s="22" t="s">
        <v>80</v>
      </c>
    </row>
    <row r="203" spans="2:65" s="11" customFormat="1">
      <c r="B203" s="165"/>
      <c r="D203" s="162" t="s">
        <v>138</v>
      </c>
      <c r="E203" s="166" t="s">
        <v>5</v>
      </c>
      <c r="F203" s="167" t="s">
        <v>299</v>
      </c>
      <c r="H203" s="168">
        <v>9.23</v>
      </c>
      <c r="L203" s="165"/>
      <c r="M203" s="169"/>
      <c r="N203" s="170"/>
      <c r="O203" s="170"/>
      <c r="P203" s="170"/>
      <c r="Q203" s="170"/>
      <c r="R203" s="170"/>
      <c r="S203" s="170"/>
      <c r="T203" s="171"/>
      <c r="AT203" s="166" t="s">
        <v>138</v>
      </c>
      <c r="AU203" s="166" t="s">
        <v>80</v>
      </c>
      <c r="AV203" s="11" t="s">
        <v>80</v>
      </c>
      <c r="AW203" s="11" t="s">
        <v>33</v>
      </c>
      <c r="AX203" s="11" t="s">
        <v>70</v>
      </c>
      <c r="AY203" s="166" t="s">
        <v>127</v>
      </c>
    </row>
    <row r="204" spans="2:65" s="11" customFormat="1">
      <c r="B204" s="165"/>
      <c r="D204" s="162" t="s">
        <v>138</v>
      </c>
      <c r="E204" s="166" t="s">
        <v>5</v>
      </c>
      <c r="F204" s="167" t="s">
        <v>300</v>
      </c>
      <c r="H204" s="168">
        <v>-2.9409999999999998</v>
      </c>
      <c r="L204" s="165"/>
      <c r="M204" s="169"/>
      <c r="N204" s="170"/>
      <c r="O204" s="170"/>
      <c r="P204" s="170"/>
      <c r="Q204" s="170"/>
      <c r="R204" s="170"/>
      <c r="S204" s="170"/>
      <c r="T204" s="171"/>
      <c r="AT204" s="166" t="s">
        <v>138</v>
      </c>
      <c r="AU204" s="166" t="s">
        <v>80</v>
      </c>
      <c r="AV204" s="11" t="s">
        <v>80</v>
      </c>
      <c r="AW204" s="11" t="s">
        <v>33</v>
      </c>
      <c r="AX204" s="11" t="s">
        <v>70</v>
      </c>
      <c r="AY204" s="166" t="s">
        <v>127</v>
      </c>
    </row>
    <row r="205" spans="2:65" s="12" customFormat="1">
      <c r="B205" s="172"/>
      <c r="D205" s="162" t="s">
        <v>138</v>
      </c>
      <c r="E205" s="173" t="s">
        <v>5</v>
      </c>
      <c r="F205" s="174" t="s">
        <v>141</v>
      </c>
      <c r="H205" s="175">
        <v>6.2889999999999997</v>
      </c>
      <c r="L205" s="172"/>
      <c r="M205" s="176"/>
      <c r="N205" s="177"/>
      <c r="O205" s="177"/>
      <c r="P205" s="177"/>
      <c r="Q205" s="177"/>
      <c r="R205" s="177"/>
      <c r="S205" s="177"/>
      <c r="T205" s="178"/>
      <c r="AT205" s="173" t="s">
        <v>138</v>
      </c>
      <c r="AU205" s="173" t="s">
        <v>80</v>
      </c>
      <c r="AV205" s="12" t="s">
        <v>134</v>
      </c>
      <c r="AW205" s="12" t="s">
        <v>33</v>
      </c>
      <c r="AX205" s="12" t="s">
        <v>70</v>
      </c>
      <c r="AY205" s="173" t="s">
        <v>127</v>
      </c>
    </row>
    <row r="206" spans="2:65" s="11" customFormat="1">
      <c r="B206" s="165"/>
      <c r="D206" s="162" t="s">
        <v>138</v>
      </c>
      <c r="E206" s="166" t="s">
        <v>5</v>
      </c>
      <c r="F206" s="167" t="s">
        <v>301</v>
      </c>
      <c r="H206" s="168">
        <v>6.3</v>
      </c>
      <c r="L206" s="165"/>
      <c r="M206" s="169"/>
      <c r="N206" s="170"/>
      <c r="O206" s="170"/>
      <c r="P206" s="170"/>
      <c r="Q206" s="170"/>
      <c r="R206" s="170"/>
      <c r="S206" s="170"/>
      <c r="T206" s="171"/>
      <c r="AT206" s="166" t="s">
        <v>138</v>
      </c>
      <c r="AU206" s="166" t="s">
        <v>80</v>
      </c>
      <c r="AV206" s="11" t="s">
        <v>80</v>
      </c>
      <c r="AW206" s="11" t="s">
        <v>33</v>
      </c>
      <c r="AX206" s="11" t="s">
        <v>75</v>
      </c>
      <c r="AY206" s="166" t="s">
        <v>127</v>
      </c>
    </row>
    <row r="207" spans="2:65" s="1" customFormat="1" ht="22.9" customHeight="1">
      <c r="B207" s="150"/>
      <c r="C207" s="151" t="s">
        <v>302</v>
      </c>
      <c r="D207" s="151" t="s">
        <v>129</v>
      </c>
      <c r="E207" s="152" t="s">
        <v>303</v>
      </c>
      <c r="F207" s="153" t="s">
        <v>304</v>
      </c>
      <c r="G207" s="154" t="s">
        <v>132</v>
      </c>
      <c r="H207" s="155">
        <v>233</v>
      </c>
      <c r="I207" s="156"/>
      <c r="J207" s="156">
        <f>ROUND(I207*H207,2)</f>
        <v>0</v>
      </c>
      <c r="K207" s="153" t="s">
        <v>133</v>
      </c>
      <c r="L207" s="36"/>
      <c r="M207" s="157" t="s">
        <v>5</v>
      </c>
      <c r="N207" s="158" t="s">
        <v>41</v>
      </c>
      <c r="O207" s="159">
        <v>0.13</v>
      </c>
      <c r="P207" s="159">
        <f>O207*H207</f>
        <v>30.290000000000003</v>
      </c>
      <c r="Q207" s="159">
        <v>0</v>
      </c>
      <c r="R207" s="159">
        <f>Q207*H207</f>
        <v>0</v>
      </c>
      <c r="S207" s="159">
        <v>0</v>
      </c>
      <c r="T207" s="160">
        <f>S207*H207</f>
        <v>0</v>
      </c>
      <c r="AR207" s="22" t="s">
        <v>134</v>
      </c>
      <c r="AT207" s="22" t="s">
        <v>129</v>
      </c>
      <c r="AU207" s="22" t="s">
        <v>80</v>
      </c>
      <c r="AY207" s="22" t="s">
        <v>127</v>
      </c>
      <c r="BE207" s="161">
        <f>IF(N207="základní",J207,0)</f>
        <v>0</v>
      </c>
      <c r="BF207" s="161">
        <f>IF(N207="snížená",J207,0)</f>
        <v>0</v>
      </c>
      <c r="BG207" s="161">
        <f>IF(N207="zákl. přenesená",J207,0)</f>
        <v>0</v>
      </c>
      <c r="BH207" s="161">
        <f>IF(N207="sníž. přenesená",J207,0)</f>
        <v>0</v>
      </c>
      <c r="BI207" s="161">
        <f>IF(N207="nulová",J207,0)</f>
        <v>0</v>
      </c>
      <c r="BJ207" s="22" t="s">
        <v>75</v>
      </c>
      <c r="BK207" s="161">
        <f>ROUND(I207*H207,2)</f>
        <v>0</v>
      </c>
      <c r="BL207" s="22" t="s">
        <v>134</v>
      </c>
      <c r="BM207" s="22" t="s">
        <v>305</v>
      </c>
    </row>
    <row r="208" spans="2:65" s="1" customFormat="1" ht="27">
      <c r="B208" s="36"/>
      <c r="D208" s="162" t="s">
        <v>136</v>
      </c>
      <c r="F208" s="163" t="s">
        <v>306</v>
      </c>
      <c r="L208" s="36"/>
      <c r="M208" s="164"/>
      <c r="N208" s="37"/>
      <c r="O208" s="37"/>
      <c r="P208" s="37"/>
      <c r="Q208" s="37"/>
      <c r="R208" s="37"/>
      <c r="S208" s="37"/>
      <c r="T208" s="65"/>
      <c r="AT208" s="22" t="s">
        <v>136</v>
      </c>
      <c r="AU208" s="22" t="s">
        <v>80</v>
      </c>
    </row>
    <row r="209" spans="2:65" s="11" customFormat="1">
      <c r="B209" s="165"/>
      <c r="D209" s="162" t="s">
        <v>138</v>
      </c>
      <c r="E209" s="166" t="s">
        <v>5</v>
      </c>
      <c r="F209" s="167" t="s">
        <v>307</v>
      </c>
      <c r="H209" s="168">
        <v>233</v>
      </c>
      <c r="L209" s="165"/>
      <c r="M209" s="169"/>
      <c r="N209" s="170"/>
      <c r="O209" s="170"/>
      <c r="P209" s="170"/>
      <c r="Q209" s="170"/>
      <c r="R209" s="170"/>
      <c r="S209" s="170"/>
      <c r="T209" s="171"/>
      <c r="AT209" s="166" t="s">
        <v>138</v>
      </c>
      <c r="AU209" s="166" t="s">
        <v>80</v>
      </c>
      <c r="AV209" s="11" t="s">
        <v>80</v>
      </c>
      <c r="AW209" s="11" t="s">
        <v>33</v>
      </c>
      <c r="AX209" s="11" t="s">
        <v>70</v>
      </c>
      <c r="AY209" s="166" t="s">
        <v>127</v>
      </c>
    </row>
    <row r="210" spans="2:65" s="12" customFormat="1">
      <c r="B210" s="172"/>
      <c r="D210" s="162" t="s">
        <v>138</v>
      </c>
      <c r="E210" s="173" t="s">
        <v>5</v>
      </c>
      <c r="F210" s="174" t="s">
        <v>141</v>
      </c>
      <c r="H210" s="175">
        <v>233</v>
      </c>
      <c r="L210" s="172"/>
      <c r="M210" s="176"/>
      <c r="N210" s="177"/>
      <c r="O210" s="177"/>
      <c r="P210" s="177"/>
      <c r="Q210" s="177"/>
      <c r="R210" s="177"/>
      <c r="S210" s="177"/>
      <c r="T210" s="178"/>
      <c r="AT210" s="173" t="s">
        <v>138</v>
      </c>
      <c r="AU210" s="173" t="s">
        <v>80</v>
      </c>
      <c r="AV210" s="12" t="s">
        <v>134</v>
      </c>
      <c r="AW210" s="12" t="s">
        <v>33</v>
      </c>
      <c r="AX210" s="12" t="s">
        <v>75</v>
      </c>
      <c r="AY210" s="173" t="s">
        <v>127</v>
      </c>
    </row>
    <row r="211" spans="2:65" s="1" customFormat="1" ht="22.9" customHeight="1">
      <c r="B211" s="150"/>
      <c r="C211" s="151" t="s">
        <v>308</v>
      </c>
      <c r="D211" s="151" t="s">
        <v>129</v>
      </c>
      <c r="E211" s="152" t="s">
        <v>309</v>
      </c>
      <c r="F211" s="153" t="s">
        <v>310</v>
      </c>
      <c r="G211" s="154" t="s">
        <v>132</v>
      </c>
      <c r="H211" s="155">
        <v>233</v>
      </c>
      <c r="I211" s="156"/>
      <c r="J211" s="156">
        <f>ROUND(I211*H211,2)</f>
        <v>0</v>
      </c>
      <c r="K211" s="153" t="s">
        <v>133</v>
      </c>
      <c r="L211" s="36"/>
      <c r="M211" s="157" t="s">
        <v>5</v>
      </c>
      <c r="N211" s="158" t="s">
        <v>41</v>
      </c>
      <c r="O211" s="159">
        <v>5.8000000000000003E-2</v>
      </c>
      <c r="P211" s="159">
        <f>O211*H211</f>
        <v>13.514000000000001</v>
      </c>
      <c r="Q211" s="159">
        <v>0</v>
      </c>
      <c r="R211" s="159">
        <f>Q211*H211</f>
        <v>0</v>
      </c>
      <c r="S211" s="159">
        <v>0</v>
      </c>
      <c r="T211" s="160">
        <f>S211*H211</f>
        <v>0</v>
      </c>
      <c r="AR211" s="22" t="s">
        <v>134</v>
      </c>
      <c r="AT211" s="22" t="s">
        <v>129</v>
      </c>
      <c r="AU211" s="22" t="s">
        <v>80</v>
      </c>
      <c r="AY211" s="22" t="s">
        <v>127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22" t="s">
        <v>75</v>
      </c>
      <c r="BK211" s="161">
        <f>ROUND(I211*H211,2)</f>
        <v>0</v>
      </c>
      <c r="BL211" s="22" t="s">
        <v>134</v>
      </c>
      <c r="BM211" s="22" t="s">
        <v>311</v>
      </c>
    </row>
    <row r="212" spans="2:65" s="1" customFormat="1" ht="27">
      <c r="B212" s="36"/>
      <c r="D212" s="162" t="s">
        <v>136</v>
      </c>
      <c r="F212" s="163" t="s">
        <v>312</v>
      </c>
      <c r="L212" s="36"/>
      <c r="M212" s="164"/>
      <c r="N212" s="37"/>
      <c r="O212" s="37"/>
      <c r="P212" s="37"/>
      <c r="Q212" s="37"/>
      <c r="R212" s="37"/>
      <c r="S212" s="37"/>
      <c r="T212" s="65"/>
      <c r="AT212" s="22" t="s">
        <v>136</v>
      </c>
      <c r="AU212" s="22" t="s">
        <v>80</v>
      </c>
    </row>
    <row r="213" spans="2:65" s="11" customFormat="1">
      <c r="B213" s="165"/>
      <c r="D213" s="162" t="s">
        <v>138</v>
      </c>
      <c r="E213" s="166" t="s">
        <v>5</v>
      </c>
      <c r="F213" s="167" t="s">
        <v>313</v>
      </c>
      <c r="H213" s="168">
        <v>233</v>
      </c>
      <c r="L213" s="165"/>
      <c r="M213" s="169"/>
      <c r="N213" s="170"/>
      <c r="O213" s="170"/>
      <c r="P213" s="170"/>
      <c r="Q213" s="170"/>
      <c r="R213" s="170"/>
      <c r="S213" s="170"/>
      <c r="T213" s="171"/>
      <c r="AT213" s="166" t="s">
        <v>138</v>
      </c>
      <c r="AU213" s="166" t="s">
        <v>80</v>
      </c>
      <c r="AV213" s="11" t="s">
        <v>80</v>
      </c>
      <c r="AW213" s="11" t="s">
        <v>33</v>
      </c>
      <c r="AX213" s="11" t="s">
        <v>75</v>
      </c>
      <c r="AY213" s="166" t="s">
        <v>127</v>
      </c>
    </row>
    <row r="214" spans="2:65" s="1" customFormat="1" ht="22.9" customHeight="1">
      <c r="B214" s="150"/>
      <c r="C214" s="151" t="s">
        <v>314</v>
      </c>
      <c r="D214" s="151" t="s">
        <v>129</v>
      </c>
      <c r="E214" s="152" t="s">
        <v>315</v>
      </c>
      <c r="F214" s="153" t="s">
        <v>316</v>
      </c>
      <c r="G214" s="154" t="s">
        <v>132</v>
      </c>
      <c r="H214" s="155">
        <v>115</v>
      </c>
      <c r="I214" s="156"/>
      <c r="J214" s="156">
        <f>ROUND(I214*H214,2)</f>
        <v>0</v>
      </c>
      <c r="K214" s="153" t="s">
        <v>5</v>
      </c>
      <c r="L214" s="36"/>
      <c r="M214" s="157" t="s">
        <v>5</v>
      </c>
      <c r="N214" s="158" t="s">
        <v>41</v>
      </c>
      <c r="O214" s="159">
        <v>0.126</v>
      </c>
      <c r="P214" s="159">
        <f>O214*H214</f>
        <v>14.49</v>
      </c>
      <c r="Q214" s="159">
        <v>5.2999999999999998E-4</v>
      </c>
      <c r="R214" s="159">
        <f>Q214*H214</f>
        <v>6.0949999999999997E-2</v>
      </c>
      <c r="S214" s="159">
        <v>0</v>
      </c>
      <c r="T214" s="160">
        <f>S214*H214</f>
        <v>0</v>
      </c>
      <c r="AR214" s="22" t="s">
        <v>134</v>
      </c>
      <c r="AT214" s="22" t="s">
        <v>129</v>
      </c>
      <c r="AU214" s="22" t="s">
        <v>80</v>
      </c>
      <c r="AY214" s="22" t="s">
        <v>127</v>
      </c>
      <c r="BE214" s="161">
        <f>IF(N214="základní",J214,0)</f>
        <v>0</v>
      </c>
      <c r="BF214" s="161">
        <f>IF(N214="snížená",J214,0)</f>
        <v>0</v>
      </c>
      <c r="BG214" s="161">
        <f>IF(N214="zákl. přenesená",J214,0)</f>
        <v>0</v>
      </c>
      <c r="BH214" s="161">
        <f>IF(N214="sníž. přenesená",J214,0)</f>
        <v>0</v>
      </c>
      <c r="BI214" s="161">
        <f>IF(N214="nulová",J214,0)</f>
        <v>0</v>
      </c>
      <c r="BJ214" s="22" t="s">
        <v>75</v>
      </c>
      <c r="BK214" s="161">
        <f>ROUND(I214*H214,2)</f>
        <v>0</v>
      </c>
      <c r="BL214" s="22" t="s">
        <v>134</v>
      </c>
      <c r="BM214" s="22" t="s">
        <v>317</v>
      </c>
    </row>
    <row r="215" spans="2:65" s="1" customFormat="1" ht="27">
      <c r="B215" s="36"/>
      <c r="D215" s="162" t="s">
        <v>136</v>
      </c>
      <c r="F215" s="163" t="s">
        <v>318</v>
      </c>
      <c r="L215" s="36"/>
      <c r="M215" s="164"/>
      <c r="N215" s="37"/>
      <c r="O215" s="37"/>
      <c r="P215" s="37"/>
      <c r="Q215" s="37"/>
      <c r="R215" s="37"/>
      <c r="S215" s="37"/>
      <c r="T215" s="65"/>
      <c r="AT215" s="22" t="s">
        <v>136</v>
      </c>
      <c r="AU215" s="22" t="s">
        <v>80</v>
      </c>
    </row>
    <row r="216" spans="2:65" s="11" customFormat="1">
      <c r="B216" s="165"/>
      <c r="D216" s="162" t="s">
        <v>138</v>
      </c>
      <c r="E216" s="166" t="s">
        <v>5</v>
      </c>
      <c r="F216" s="167" t="s">
        <v>319</v>
      </c>
      <c r="H216" s="168">
        <v>115</v>
      </c>
      <c r="L216" s="165"/>
      <c r="M216" s="169"/>
      <c r="N216" s="170"/>
      <c r="O216" s="170"/>
      <c r="P216" s="170"/>
      <c r="Q216" s="170"/>
      <c r="R216" s="170"/>
      <c r="S216" s="170"/>
      <c r="T216" s="171"/>
      <c r="AT216" s="166" t="s">
        <v>138</v>
      </c>
      <c r="AU216" s="166" t="s">
        <v>80</v>
      </c>
      <c r="AV216" s="11" t="s">
        <v>80</v>
      </c>
      <c r="AW216" s="11" t="s">
        <v>33</v>
      </c>
      <c r="AX216" s="11" t="s">
        <v>70</v>
      </c>
      <c r="AY216" s="166" t="s">
        <v>127</v>
      </c>
    </row>
    <row r="217" spans="2:65" s="12" customFormat="1">
      <c r="B217" s="172"/>
      <c r="D217" s="162" t="s">
        <v>138</v>
      </c>
      <c r="E217" s="173" t="s">
        <v>5</v>
      </c>
      <c r="F217" s="174" t="s">
        <v>141</v>
      </c>
      <c r="H217" s="175">
        <v>115</v>
      </c>
      <c r="L217" s="172"/>
      <c r="M217" s="176"/>
      <c r="N217" s="177"/>
      <c r="O217" s="177"/>
      <c r="P217" s="177"/>
      <c r="Q217" s="177"/>
      <c r="R217" s="177"/>
      <c r="S217" s="177"/>
      <c r="T217" s="178"/>
      <c r="AT217" s="173" t="s">
        <v>138</v>
      </c>
      <c r="AU217" s="173" t="s">
        <v>80</v>
      </c>
      <c r="AV217" s="12" t="s">
        <v>134</v>
      </c>
      <c r="AW217" s="12" t="s">
        <v>33</v>
      </c>
      <c r="AX217" s="12" t="s">
        <v>75</v>
      </c>
      <c r="AY217" s="173" t="s">
        <v>127</v>
      </c>
    </row>
    <row r="218" spans="2:65" s="1" customFormat="1" ht="14.45" customHeight="1">
      <c r="B218" s="150"/>
      <c r="C218" s="151" t="s">
        <v>320</v>
      </c>
      <c r="D218" s="151" t="s">
        <v>129</v>
      </c>
      <c r="E218" s="152" t="s">
        <v>321</v>
      </c>
      <c r="F218" s="153" t="s">
        <v>322</v>
      </c>
      <c r="G218" s="154" t="s">
        <v>132</v>
      </c>
      <c r="H218" s="155">
        <v>78</v>
      </c>
      <c r="I218" s="156"/>
      <c r="J218" s="156">
        <f>ROUND(I218*H218,2)</f>
        <v>0</v>
      </c>
      <c r="K218" s="153" t="s">
        <v>133</v>
      </c>
      <c r="L218" s="36"/>
      <c r="M218" s="157" t="s">
        <v>5</v>
      </c>
      <c r="N218" s="158" t="s">
        <v>41</v>
      </c>
      <c r="O218" s="159">
        <v>1.2E-2</v>
      </c>
      <c r="P218" s="159">
        <f>O218*H218</f>
        <v>0.93600000000000005</v>
      </c>
      <c r="Q218" s="159">
        <v>1.2700000000000001E-3</v>
      </c>
      <c r="R218" s="159">
        <f>Q218*H218</f>
        <v>9.9060000000000009E-2</v>
      </c>
      <c r="S218" s="159">
        <v>0</v>
      </c>
      <c r="T218" s="160">
        <f>S218*H218</f>
        <v>0</v>
      </c>
      <c r="AR218" s="22" t="s">
        <v>134</v>
      </c>
      <c r="AT218" s="22" t="s">
        <v>129</v>
      </c>
      <c r="AU218" s="22" t="s">
        <v>80</v>
      </c>
      <c r="AY218" s="22" t="s">
        <v>127</v>
      </c>
      <c r="BE218" s="161">
        <f>IF(N218="základní",J218,0)</f>
        <v>0</v>
      </c>
      <c r="BF218" s="161">
        <f>IF(N218="snížená",J218,0)</f>
        <v>0</v>
      </c>
      <c r="BG218" s="161">
        <f>IF(N218="zákl. přenesená",J218,0)</f>
        <v>0</v>
      </c>
      <c r="BH218" s="161">
        <f>IF(N218="sníž. přenesená",J218,0)</f>
        <v>0</v>
      </c>
      <c r="BI218" s="161">
        <f>IF(N218="nulová",J218,0)</f>
        <v>0</v>
      </c>
      <c r="BJ218" s="22" t="s">
        <v>75</v>
      </c>
      <c r="BK218" s="161">
        <f>ROUND(I218*H218,2)</f>
        <v>0</v>
      </c>
      <c r="BL218" s="22" t="s">
        <v>134</v>
      </c>
      <c r="BM218" s="22" t="s">
        <v>323</v>
      </c>
    </row>
    <row r="219" spans="2:65" s="1" customFormat="1">
      <c r="B219" s="36"/>
      <c r="D219" s="162" t="s">
        <v>136</v>
      </c>
      <c r="F219" s="163" t="s">
        <v>324</v>
      </c>
      <c r="L219" s="36"/>
      <c r="M219" s="164"/>
      <c r="N219" s="37"/>
      <c r="O219" s="37"/>
      <c r="P219" s="37"/>
      <c r="Q219" s="37"/>
      <c r="R219" s="37"/>
      <c r="S219" s="37"/>
      <c r="T219" s="65"/>
      <c r="AT219" s="22" t="s">
        <v>136</v>
      </c>
      <c r="AU219" s="22" t="s">
        <v>80</v>
      </c>
    </row>
    <row r="220" spans="2:65" s="11" customFormat="1">
      <c r="B220" s="165"/>
      <c r="D220" s="162" t="s">
        <v>138</v>
      </c>
      <c r="E220" s="166" t="s">
        <v>5</v>
      </c>
      <c r="F220" s="167" t="s">
        <v>325</v>
      </c>
      <c r="H220" s="168">
        <v>78</v>
      </c>
      <c r="L220" s="165"/>
      <c r="M220" s="169"/>
      <c r="N220" s="170"/>
      <c r="O220" s="170"/>
      <c r="P220" s="170"/>
      <c r="Q220" s="170"/>
      <c r="R220" s="170"/>
      <c r="S220" s="170"/>
      <c r="T220" s="171"/>
      <c r="AT220" s="166" t="s">
        <v>138</v>
      </c>
      <c r="AU220" s="166" t="s">
        <v>80</v>
      </c>
      <c r="AV220" s="11" t="s">
        <v>80</v>
      </c>
      <c r="AW220" s="11" t="s">
        <v>33</v>
      </c>
      <c r="AX220" s="11" t="s">
        <v>75</v>
      </c>
      <c r="AY220" s="166" t="s">
        <v>127</v>
      </c>
    </row>
    <row r="221" spans="2:65" s="1" customFormat="1" ht="14.45" customHeight="1">
      <c r="B221" s="150"/>
      <c r="C221" s="186" t="s">
        <v>326</v>
      </c>
      <c r="D221" s="186" t="s">
        <v>289</v>
      </c>
      <c r="E221" s="187" t="s">
        <v>327</v>
      </c>
      <c r="F221" s="188" t="s">
        <v>328</v>
      </c>
      <c r="G221" s="189" t="s">
        <v>329</v>
      </c>
      <c r="H221" s="190">
        <v>8.01</v>
      </c>
      <c r="I221" s="191"/>
      <c r="J221" s="191">
        <f>ROUND(I221*H221,2)</f>
        <v>0</v>
      </c>
      <c r="K221" s="188" t="s">
        <v>133</v>
      </c>
      <c r="L221" s="192"/>
      <c r="M221" s="193" t="s">
        <v>5</v>
      </c>
      <c r="N221" s="194" t="s">
        <v>41</v>
      </c>
      <c r="O221" s="159">
        <v>0</v>
      </c>
      <c r="P221" s="159">
        <f>O221*H221</f>
        <v>0</v>
      </c>
      <c r="Q221" s="159">
        <v>1E-3</v>
      </c>
      <c r="R221" s="159">
        <f>Q221*H221</f>
        <v>8.0099999999999998E-3</v>
      </c>
      <c r="S221" s="159">
        <v>0</v>
      </c>
      <c r="T221" s="160">
        <f>S221*H221</f>
        <v>0</v>
      </c>
      <c r="AR221" s="22" t="s">
        <v>175</v>
      </c>
      <c r="AT221" s="22" t="s">
        <v>289</v>
      </c>
      <c r="AU221" s="22" t="s">
        <v>80</v>
      </c>
      <c r="AY221" s="22" t="s">
        <v>127</v>
      </c>
      <c r="BE221" s="161">
        <f>IF(N221="základní",J221,0)</f>
        <v>0</v>
      </c>
      <c r="BF221" s="161">
        <f>IF(N221="snížená",J221,0)</f>
        <v>0</v>
      </c>
      <c r="BG221" s="161">
        <f>IF(N221="zákl. přenesená",J221,0)</f>
        <v>0</v>
      </c>
      <c r="BH221" s="161">
        <f>IF(N221="sníž. přenesená",J221,0)</f>
        <v>0</v>
      </c>
      <c r="BI221" s="161">
        <f>IF(N221="nulová",J221,0)</f>
        <v>0</v>
      </c>
      <c r="BJ221" s="22" t="s">
        <v>75</v>
      </c>
      <c r="BK221" s="161">
        <f>ROUND(I221*H221,2)</f>
        <v>0</v>
      </c>
      <c r="BL221" s="22" t="s">
        <v>134</v>
      </c>
      <c r="BM221" s="22" t="s">
        <v>330</v>
      </c>
    </row>
    <row r="222" spans="2:65" s="1" customFormat="1">
      <c r="B222" s="36"/>
      <c r="D222" s="162" t="s">
        <v>136</v>
      </c>
      <c r="F222" s="163" t="s">
        <v>328</v>
      </c>
      <c r="L222" s="36"/>
      <c r="M222" s="164"/>
      <c r="N222" s="37"/>
      <c r="O222" s="37"/>
      <c r="P222" s="37"/>
      <c r="Q222" s="37"/>
      <c r="R222" s="37"/>
      <c r="S222" s="37"/>
      <c r="T222" s="65"/>
      <c r="AT222" s="22" t="s">
        <v>136</v>
      </c>
      <c r="AU222" s="22" t="s">
        <v>80</v>
      </c>
    </row>
    <row r="223" spans="2:65" s="11" customFormat="1">
      <c r="B223" s="165"/>
      <c r="D223" s="162" t="s">
        <v>138</v>
      </c>
      <c r="E223" s="166" t="s">
        <v>5</v>
      </c>
      <c r="F223" s="167" t="s">
        <v>331</v>
      </c>
      <c r="H223" s="168">
        <v>8.0079999999999991</v>
      </c>
      <c r="L223" s="165"/>
      <c r="M223" s="169"/>
      <c r="N223" s="170"/>
      <c r="O223" s="170"/>
      <c r="P223" s="170"/>
      <c r="Q223" s="170"/>
      <c r="R223" s="170"/>
      <c r="S223" s="170"/>
      <c r="T223" s="171"/>
      <c r="AT223" s="166" t="s">
        <v>138</v>
      </c>
      <c r="AU223" s="166" t="s">
        <v>80</v>
      </c>
      <c r="AV223" s="11" t="s">
        <v>80</v>
      </c>
      <c r="AW223" s="11" t="s">
        <v>33</v>
      </c>
      <c r="AX223" s="11" t="s">
        <v>70</v>
      </c>
      <c r="AY223" s="166" t="s">
        <v>127</v>
      </c>
    </row>
    <row r="224" spans="2:65" s="12" customFormat="1">
      <c r="B224" s="172"/>
      <c r="D224" s="162" t="s">
        <v>138</v>
      </c>
      <c r="E224" s="173" t="s">
        <v>5</v>
      </c>
      <c r="F224" s="174" t="s">
        <v>141</v>
      </c>
      <c r="H224" s="175">
        <v>8.0079999999999991</v>
      </c>
      <c r="L224" s="172"/>
      <c r="M224" s="176"/>
      <c r="N224" s="177"/>
      <c r="O224" s="177"/>
      <c r="P224" s="177"/>
      <c r="Q224" s="177"/>
      <c r="R224" s="177"/>
      <c r="S224" s="177"/>
      <c r="T224" s="178"/>
      <c r="AT224" s="173" t="s">
        <v>138</v>
      </c>
      <c r="AU224" s="173" t="s">
        <v>80</v>
      </c>
      <c r="AV224" s="12" t="s">
        <v>134</v>
      </c>
      <c r="AW224" s="12" t="s">
        <v>33</v>
      </c>
      <c r="AX224" s="12" t="s">
        <v>70</v>
      </c>
      <c r="AY224" s="173" t="s">
        <v>127</v>
      </c>
    </row>
    <row r="225" spans="2:65" s="11" customFormat="1">
      <c r="B225" s="165"/>
      <c r="D225" s="162" t="s">
        <v>138</v>
      </c>
      <c r="E225" s="166" t="s">
        <v>5</v>
      </c>
      <c r="F225" s="167" t="s">
        <v>332</v>
      </c>
      <c r="H225" s="168">
        <v>8.01</v>
      </c>
      <c r="L225" s="165"/>
      <c r="M225" s="169"/>
      <c r="N225" s="170"/>
      <c r="O225" s="170"/>
      <c r="P225" s="170"/>
      <c r="Q225" s="170"/>
      <c r="R225" s="170"/>
      <c r="S225" s="170"/>
      <c r="T225" s="171"/>
      <c r="AT225" s="166" t="s">
        <v>138</v>
      </c>
      <c r="AU225" s="166" t="s">
        <v>80</v>
      </c>
      <c r="AV225" s="11" t="s">
        <v>80</v>
      </c>
      <c r="AW225" s="11" t="s">
        <v>33</v>
      </c>
      <c r="AX225" s="11" t="s">
        <v>75</v>
      </c>
      <c r="AY225" s="166" t="s">
        <v>127</v>
      </c>
    </row>
    <row r="226" spans="2:65" s="1" customFormat="1" ht="14.45" customHeight="1">
      <c r="B226" s="150"/>
      <c r="C226" s="151" t="s">
        <v>333</v>
      </c>
      <c r="D226" s="151" t="s">
        <v>129</v>
      </c>
      <c r="E226" s="152" t="s">
        <v>334</v>
      </c>
      <c r="F226" s="153" t="s">
        <v>335</v>
      </c>
      <c r="G226" s="154" t="s">
        <v>132</v>
      </c>
      <c r="H226" s="155">
        <v>867.5</v>
      </c>
      <c r="I226" s="156"/>
      <c r="J226" s="156">
        <f>ROUND(I226*H226,2)</f>
        <v>0</v>
      </c>
      <c r="K226" s="153" t="s">
        <v>133</v>
      </c>
      <c r="L226" s="36"/>
      <c r="M226" s="157" t="s">
        <v>5</v>
      </c>
      <c r="N226" s="158" t="s">
        <v>41</v>
      </c>
      <c r="O226" s="159">
        <v>1.7999999999999999E-2</v>
      </c>
      <c r="P226" s="159">
        <f>O226*H226</f>
        <v>15.614999999999998</v>
      </c>
      <c r="Q226" s="159">
        <v>0</v>
      </c>
      <c r="R226" s="159">
        <f>Q226*H226</f>
        <v>0</v>
      </c>
      <c r="S226" s="159">
        <v>0</v>
      </c>
      <c r="T226" s="160">
        <f>S226*H226</f>
        <v>0</v>
      </c>
      <c r="AR226" s="22" t="s">
        <v>134</v>
      </c>
      <c r="AT226" s="22" t="s">
        <v>129</v>
      </c>
      <c r="AU226" s="22" t="s">
        <v>80</v>
      </c>
      <c r="AY226" s="22" t="s">
        <v>127</v>
      </c>
      <c r="BE226" s="161">
        <f>IF(N226="základní",J226,0)</f>
        <v>0</v>
      </c>
      <c r="BF226" s="161">
        <f>IF(N226="snížená",J226,0)</f>
        <v>0</v>
      </c>
      <c r="BG226" s="161">
        <f>IF(N226="zákl. přenesená",J226,0)</f>
        <v>0</v>
      </c>
      <c r="BH226" s="161">
        <f>IF(N226="sníž. přenesená",J226,0)</f>
        <v>0</v>
      </c>
      <c r="BI226" s="161">
        <f>IF(N226="nulová",J226,0)</f>
        <v>0</v>
      </c>
      <c r="BJ226" s="22" t="s">
        <v>75</v>
      </c>
      <c r="BK226" s="161">
        <f>ROUND(I226*H226,2)</f>
        <v>0</v>
      </c>
      <c r="BL226" s="22" t="s">
        <v>134</v>
      </c>
      <c r="BM226" s="22" t="s">
        <v>336</v>
      </c>
    </row>
    <row r="227" spans="2:65" s="1" customFormat="1">
      <c r="B227" s="36"/>
      <c r="D227" s="162" t="s">
        <v>136</v>
      </c>
      <c r="F227" s="163" t="s">
        <v>337</v>
      </c>
      <c r="L227" s="36"/>
      <c r="M227" s="164"/>
      <c r="N227" s="37"/>
      <c r="O227" s="37"/>
      <c r="P227" s="37"/>
      <c r="Q227" s="37"/>
      <c r="R227" s="37"/>
      <c r="S227" s="37"/>
      <c r="T227" s="65"/>
      <c r="AT227" s="22" t="s">
        <v>136</v>
      </c>
      <c r="AU227" s="22" t="s">
        <v>80</v>
      </c>
    </row>
    <row r="228" spans="2:65" s="11" customFormat="1">
      <c r="B228" s="165"/>
      <c r="D228" s="162" t="s">
        <v>138</v>
      </c>
      <c r="E228" s="166" t="s">
        <v>5</v>
      </c>
      <c r="F228" s="167" t="s">
        <v>338</v>
      </c>
      <c r="H228" s="168">
        <v>867.5</v>
      </c>
      <c r="L228" s="165"/>
      <c r="M228" s="169"/>
      <c r="N228" s="170"/>
      <c r="O228" s="170"/>
      <c r="P228" s="170"/>
      <c r="Q228" s="170"/>
      <c r="R228" s="170"/>
      <c r="S228" s="170"/>
      <c r="T228" s="171"/>
      <c r="AT228" s="166" t="s">
        <v>138</v>
      </c>
      <c r="AU228" s="166" t="s">
        <v>80</v>
      </c>
      <c r="AV228" s="11" t="s">
        <v>80</v>
      </c>
      <c r="AW228" s="11" t="s">
        <v>33</v>
      </c>
      <c r="AX228" s="11" t="s">
        <v>75</v>
      </c>
      <c r="AY228" s="166" t="s">
        <v>127</v>
      </c>
    </row>
    <row r="229" spans="2:65" s="1" customFormat="1" ht="22.9" customHeight="1">
      <c r="B229" s="150"/>
      <c r="C229" s="151" t="s">
        <v>339</v>
      </c>
      <c r="D229" s="151" t="s">
        <v>129</v>
      </c>
      <c r="E229" s="152" t="s">
        <v>340</v>
      </c>
      <c r="F229" s="153" t="s">
        <v>341</v>
      </c>
      <c r="G229" s="154" t="s">
        <v>132</v>
      </c>
      <c r="H229" s="155">
        <v>78</v>
      </c>
      <c r="I229" s="156"/>
      <c r="J229" s="156">
        <f>ROUND(I229*H229,2)</f>
        <v>0</v>
      </c>
      <c r="K229" s="153" t="s">
        <v>133</v>
      </c>
      <c r="L229" s="36"/>
      <c r="M229" s="157" t="s">
        <v>5</v>
      </c>
      <c r="N229" s="158" t="s">
        <v>41</v>
      </c>
      <c r="O229" s="159">
        <v>0.19</v>
      </c>
      <c r="P229" s="159">
        <f>O229*H229</f>
        <v>14.82</v>
      </c>
      <c r="Q229" s="159">
        <v>0</v>
      </c>
      <c r="R229" s="159">
        <f>Q229*H229</f>
        <v>0</v>
      </c>
      <c r="S229" s="159">
        <v>0</v>
      </c>
      <c r="T229" s="160">
        <f>S229*H229</f>
        <v>0</v>
      </c>
      <c r="AR229" s="22" t="s">
        <v>134</v>
      </c>
      <c r="AT229" s="22" t="s">
        <v>129</v>
      </c>
      <c r="AU229" s="22" t="s">
        <v>80</v>
      </c>
      <c r="AY229" s="22" t="s">
        <v>127</v>
      </c>
      <c r="BE229" s="161">
        <f>IF(N229="základní",J229,0)</f>
        <v>0</v>
      </c>
      <c r="BF229" s="161">
        <f>IF(N229="snížená",J229,0)</f>
        <v>0</v>
      </c>
      <c r="BG229" s="161">
        <f>IF(N229="zákl. přenesená",J229,0)</f>
        <v>0</v>
      </c>
      <c r="BH229" s="161">
        <f>IF(N229="sníž. přenesená",J229,0)</f>
        <v>0</v>
      </c>
      <c r="BI229" s="161">
        <f>IF(N229="nulová",J229,0)</f>
        <v>0</v>
      </c>
      <c r="BJ229" s="22" t="s">
        <v>75</v>
      </c>
      <c r="BK229" s="161">
        <f>ROUND(I229*H229,2)</f>
        <v>0</v>
      </c>
      <c r="BL229" s="22" t="s">
        <v>134</v>
      </c>
      <c r="BM229" s="22" t="s">
        <v>342</v>
      </c>
    </row>
    <row r="230" spans="2:65" s="1" customFormat="1" ht="27">
      <c r="B230" s="36"/>
      <c r="D230" s="162" t="s">
        <v>136</v>
      </c>
      <c r="F230" s="163" t="s">
        <v>343</v>
      </c>
      <c r="L230" s="36"/>
      <c r="M230" s="164"/>
      <c r="N230" s="37"/>
      <c r="O230" s="37"/>
      <c r="P230" s="37"/>
      <c r="Q230" s="37"/>
      <c r="R230" s="37"/>
      <c r="S230" s="37"/>
      <c r="T230" s="65"/>
      <c r="AT230" s="22" t="s">
        <v>136</v>
      </c>
      <c r="AU230" s="22" t="s">
        <v>80</v>
      </c>
    </row>
    <row r="231" spans="2:65" s="11" customFormat="1">
      <c r="B231" s="165"/>
      <c r="D231" s="162" t="s">
        <v>138</v>
      </c>
      <c r="E231" s="166" t="s">
        <v>5</v>
      </c>
      <c r="F231" s="167" t="s">
        <v>325</v>
      </c>
      <c r="H231" s="168">
        <v>78</v>
      </c>
      <c r="L231" s="165"/>
      <c r="M231" s="169"/>
      <c r="N231" s="170"/>
      <c r="O231" s="170"/>
      <c r="P231" s="170"/>
      <c r="Q231" s="170"/>
      <c r="R231" s="170"/>
      <c r="S231" s="170"/>
      <c r="T231" s="171"/>
      <c r="AT231" s="166" t="s">
        <v>138</v>
      </c>
      <c r="AU231" s="166" t="s">
        <v>80</v>
      </c>
      <c r="AV231" s="11" t="s">
        <v>80</v>
      </c>
      <c r="AW231" s="11" t="s">
        <v>33</v>
      </c>
      <c r="AX231" s="11" t="s">
        <v>75</v>
      </c>
      <c r="AY231" s="166" t="s">
        <v>127</v>
      </c>
    </row>
    <row r="232" spans="2:65" s="1" customFormat="1" ht="14.45" customHeight="1">
      <c r="B232" s="150"/>
      <c r="C232" s="151" t="s">
        <v>344</v>
      </c>
      <c r="D232" s="151" t="s">
        <v>129</v>
      </c>
      <c r="E232" s="152" t="s">
        <v>345</v>
      </c>
      <c r="F232" s="153" t="s">
        <v>346</v>
      </c>
      <c r="G232" s="154" t="s">
        <v>155</v>
      </c>
      <c r="H232" s="155">
        <v>2</v>
      </c>
      <c r="I232" s="156"/>
      <c r="J232" s="156">
        <f>ROUND(I232*H232,2)</f>
        <v>0</v>
      </c>
      <c r="K232" s="153" t="s">
        <v>133</v>
      </c>
      <c r="L232" s="36"/>
      <c r="M232" s="157" t="s">
        <v>5</v>
      </c>
      <c r="N232" s="158" t="s">
        <v>41</v>
      </c>
      <c r="O232" s="159">
        <v>1.34</v>
      </c>
      <c r="P232" s="159">
        <f>O232*H232</f>
        <v>2.68</v>
      </c>
      <c r="Q232" s="159">
        <v>1.281E-2</v>
      </c>
      <c r="R232" s="159">
        <f>Q232*H232</f>
        <v>2.562E-2</v>
      </c>
      <c r="S232" s="159">
        <v>0</v>
      </c>
      <c r="T232" s="160">
        <f>S232*H232</f>
        <v>0</v>
      </c>
      <c r="AR232" s="22" t="s">
        <v>134</v>
      </c>
      <c r="AT232" s="22" t="s">
        <v>129</v>
      </c>
      <c r="AU232" s="22" t="s">
        <v>80</v>
      </c>
      <c r="AY232" s="22" t="s">
        <v>127</v>
      </c>
      <c r="BE232" s="161">
        <f>IF(N232="základní",J232,0)</f>
        <v>0</v>
      </c>
      <c r="BF232" s="161">
        <f>IF(N232="snížená",J232,0)</f>
        <v>0</v>
      </c>
      <c r="BG232" s="161">
        <f>IF(N232="zákl. přenesená",J232,0)</f>
        <v>0</v>
      </c>
      <c r="BH232" s="161">
        <f>IF(N232="sníž. přenesená",J232,0)</f>
        <v>0</v>
      </c>
      <c r="BI232" s="161">
        <f>IF(N232="nulová",J232,0)</f>
        <v>0</v>
      </c>
      <c r="BJ232" s="22" t="s">
        <v>75</v>
      </c>
      <c r="BK232" s="161">
        <f>ROUND(I232*H232,2)</f>
        <v>0</v>
      </c>
      <c r="BL232" s="22" t="s">
        <v>134</v>
      </c>
      <c r="BM232" s="22" t="s">
        <v>347</v>
      </c>
    </row>
    <row r="233" spans="2:65" s="1" customFormat="1" ht="27">
      <c r="B233" s="36"/>
      <c r="D233" s="162" t="s">
        <v>136</v>
      </c>
      <c r="F233" s="163" t="s">
        <v>348</v>
      </c>
      <c r="L233" s="36"/>
      <c r="M233" s="164"/>
      <c r="N233" s="37"/>
      <c r="O233" s="37"/>
      <c r="P233" s="37"/>
      <c r="Q233" s="37"/>
      <c r="R233" s="37"/>
      <c r="S233" s="37"/>
      <c r="T233" s="65"/>
      <c r="AT233" s="22" t="s">
        <v>136</v>
      </c>
      <c r="AU233" s="22" t="s">
        <v>80</v>
      </c>
    </row>
    <row r="234" spans="2:65" s="11" customFormat="1">
      <c r="B234" s="165"/>
      <c r="D234" s="162" t="s">
        <v>138</v>
      </c>
      <c r="E234" s="166" t="s">
        <v>5</v>
      </c>
      <c r="F234" s="167" t="s">
        <v>80</v>
      </c>
      <c r="H234" s="168">
        <v>2</v>
      </c>
      <c r="L234" s="165"/>
      <c r="M234" s="169"/>
      <c r="N234" s="170"/>
      <c r="O234" s="170"/>
      <c r="P234" s="170"/>
      <c r="Q234" s="170"/>
      <c r="R234" s="170"/>
      <c r="S234" s="170"/>
      <c r="T234" s="171"/>
      <c r="AT234" s="166" t="s">
        <v>138</v>
      </c>
      <c r="AU234" s="166" t="s">
        <v>80</v>
      </c>
      <c r="AV234" s="11" t="s">
        <v>80</v>
      </c>
      <c r="AW234" s="11" t="s">
        <v>33</v>
      </c>
      <c r="AX234" s="11" t="s">
        <v>75</v>
      </c>
      <c r="AY234" s="166" t="s">
        <v>127</v>
      </c>
    </row>
    <row r="235" spans="2:65" s="1" customFormat="1" ht="14.45" customHeight="1">
      <c r="B235" s="150"/>
      <c r="C235" s="151" t="s">
        <v>349</v>
      </c>
      <c r="D235" s="151" t="s">
        <v>129</v>
      </c>
      <c r="E235" s="152" t="s">
        <v>350</v>
      </c>
      <c r="F235" s="153" t="s">
        <v>351</v>
      </c>
      <c r="G235" s="154" t="s">
        <v>178</v>
      </c>
      <c r="H235" s="155">
        <v>4.67</v>
      </c>
      <c r="I235" s="156"/>
      <c r="J235" s="156">
        <f>ROUND(I235*H235,2)</f>
        <v>0</v>
      </c>
      <c r="K235" s="153" t="s">
        <v>133</v>
      </c>
      <c r="L235" s="36"/>
      <c r="M235" s="157" t="s">
        <v>5</v>
      </c>
      <c r="N235" s="158" t="s">
        <v>41</v>
      </c>
      <c r="O235" s="159">
        <v>0.26100000000000001</v>
      </c>
      <c r="P235" s="159">
        <f>O235*H235</f>
        <v>1.2188700000000001</v>
      </c>
      <c r="Q235" s="159">
        <v>0</v>
      </c>
      <c r="R235" s="159">
        <f>Q235*H235</f>
        <v>0</v>
      </c>
      <c r="S235" s="159">
        <v>0</v>
      </c>
      <c r="T235" s="160">
        <f>S235*H235</f>
        <v>0</v>
      </c>
      <c r="AR235" s="22" t="s">
        <v>134</v>
      </c>
      <c r="AT235" s="22" t="s">
        <v>129</v>
      </c>
      <c r="AU235" s="22" t="s">
        <v>80</v>
      </c>
      <c r="AY235" s="22" t="s">
        <v>127</v>
      </c>
      <c r="BE235" s="161">
        <f>IF(N235="základní",J235,0)</f>
        <v>0</v>
      </c>
      <c r="BF235" s="161">
        <f>IF(N235="snížená",J235,0)</f>
        <v>0</v>
      </c>
      <c r="BG235" s="161">
        <f>IF(N235="zákl. přenesená",J235,0)</f>
        <v>0</v>
      </c>
      <c r="BH235" s="161">
        <f>IF(N235="sníž. přenesená",J235,0)</f>
        <v>0</v>
      </c>
      <c r="BI235" s="161">
        <f>IF(N235="nulová",J235,0)</f>
        <v>0</v>
      </c>
      <c r="BJ235" s="22" t="s">
        <v>75</v>
      </c>
      <c r="BK235" s="161">
        <f>ROUND(I235*H235,2)</f>
        <v>0</v>
      </c>
      <c r="BL235" s="22" t="s">
        <v>134</v>
      </c>
      <c r="BM235" s="22" t="s">
        <v>352</v>
      </c>
    </row>
    <row r="236" spans="2:65" s="1" customFormat="1">
      <c r="B236" s="36"/>
      <c r="D236" s="162" t="s">
        <v>136</v>
      </c>
      <c r="F236" s="163" t="s">
        <v>353</v>
      </c>
      <c r="L236" s="36"/>
      <c r="M236" s="164"/>
      <c r="N236" s="37"/>
      <c r="O236" s="37"/>
      <c r="P236" s="37"/>
      <c r="Q236" s="37"/>
      <c r="R236" s="37"/>
      <c r="S236" s="37"/>
      <c r="T236" s="65"/>
      <c r="AT236" s="22" t="s">
        <v>136</v>
      </c>
      <c r="AU236" s="22" t="s">
        <v>80</v>
      </c>
    </row>
    <row r="237" spans="2:65" s="11" customFormat="1">
      <c r="B237" s="165"/>
      <c r="D237" s="162" t="s">
        <v>138</v>
      </c>
      <c r="E237" s="166" t="s">
        <v>5</v>
      </c>
      <c r="F237" s="167" t="s">
        <v>354</v>
      </c>
      <c r="H237" s="168">
        <v>4.665</v>
      </c>
      <c r="L237" s="165"/>
      <c r="M237" s="169"/>
      <c r="N237" s="170"/>
      <c r="O237" s="170"/>
      <c r="P237" s="170"/>
      <c r="Q237" s="170"/>
      <c r="R237" s="170"/>
      <c r="S237" s="170"/>
      <c r="T237" s="171"/>
      <c r="AT237" s="166" t="s">
        <v>138</v>
      </c>
      <c r="AU237" s="166" t="s">
        <v>80</v>
      </c>
      <c r="AV237" s="11" t="s">
        <v>80</v>
      </c>
      <c r="AW237" s="11" t="s">
        <v>33</v>
      </c>
      <c r="AX237" s="11" t="s">
        <v>70</v>
      </c>
      <c r="AY237" s="166" t="s">
        <v>127</v>
      </c>
    </row>
    <row r="238" spans="2:65" s="12" customFormat="1">
      <c r="B238" s="172"/>
      <c r="D238" s="162" t="s">
        <v>138</v>
      </c>
      <c r="E238" s="173" t="s">
        <v>5</v>
      </c>
      <c r="F238" s="174" t="s">
        <v>141</v>
      </c>
      <c r="H238" s="175">
        <v>4.665</v>
      </c>
      <c r="L238" s="172"/>
      <c r="M238" s="176"/>
      <c r="N238" s="177"/>
      <c r="O238" s="177"/>
      <c r="P238" s="177"/>
      <c r="Q238" s="177"/>
      <c r="R238" s="177"/>
      <c r="S238" s="177"/>
      <c r="T238" s="178"/>
      <c r="AT238" s="173" t="s">
        <v>138</v>
      </c>
      <c r="AU238" s="173" t="s">
        <v>80</v>
      </c>
      <c r="AV238" s="12" t="s">
        <v>134</v>
      </c>
      <c r="AW238" s="12" t="s">
        <v>33</v>
      </c>
      <c r="AX238" s="12" t="s">
        <v>70</v>
      </c>
      <c r="AY238" s="173" t="s">
        <v>127</v>
      </c>
    </row>
    <row r="239" spans="2:65" s="11" customFormat="1">
      <c r="B239" s="165"/>
      <c r="D239" s="162" t="s">
        <v>138</v>
      </c>
      <c r="E239" s="166" t="s">
        <v>5</v>
      </c>
      <c r="F239" s="167" t="s">
        <v>355</v>
      </c>
      <c r="H239" s="168">
        <v>4.67</v>
      </c>
      <c r="L239" s="165"/>
      <c r="M239" s="169"/>
      <c r="N239" s="170"/>
      <c r="O239" s="170"/>
      <c r="P239" s="170"/>
      <c r="Q239" s="170"/>
      <c r="R239" s="170"/>
      <c r="S239" s="170"/>
      <c r="T239" s="171"/>
      <c r="AT239" s="166" t="s">
        <v>138</v>
      </c>
      <c r="AU239" s="166" t="s">
        <v>80</v>
      </c>
      <c r="AV239" s="11" t="s">
        <v>80</v>
      </c>
      <c r="AW239" s="11" t="s">
        <v>33</v>
      </c>
      <c r="AX239" s="11" t="s">
        <v>75</v>
      </c>
      <c r="AY239" s="166" t="s">
        <v>127</v>
      </c>
    </row>
    <row r="240" spans="2:65" s="10" customFormat="1" ht="29.85" customHeight="1">
      <c r="B240" s="138"/>
      <c r="D240" s="139" t="s">
        <v>69</v>
      </c>
      <c r="E240" s="148" t="s">
        <v>80</v>
      </c>
      <c r="F240" s="148" t="s">
        <v>356</v>
      </c>
      <c r="J240" s="149">
        <f>BK240</f>
        <v>0</v>
      </c>
      <c r="L240" s="138"/>
      <c r="M240" s="142"/>
      <c r="N240" s="143"/>
      <c r="O240" s="143"/>
      <c r="P240" s="144">
        <f>SUM(P241:P250)</f>
        <v>0.96604999999999996</v>
      </c>
      <c r="Q240" s="143"/>
      <c r="R240" s="144">
        <f>SUM(R241:R250)</f>
        <v>3.6050770000000001</v>
      </c>
      <c r="S240" s="143"/>
      <c r="T240" s="145">
        <f>SUM(T241:T250)</f>
        <v>0</v>
      </c>
      <c r="AR240" s="139" t="s">
        <v>75</v>
      </c>
      <c r="AT240" s="146" t="s">
        <v>69</v>
      </c>
      <c r="AU240" s="146" t="s">
        <v>75</v>
      </c>
      <c r="AY240" s="139" t="s">
        <v>127</v>
      </c>
      <c r="BK240" s="147">
        <f>SUM(BK241:BK250)</f>
        <v>0</v>
      </c>
    </row>
    <row r="241" spans="2:65" s="1" customFormat="1" ht="22.9" customHeight="1">
      <c r="B241" s="150"/>
      <c r="C241" s="151" t="s">
        <v>357</v>
      </c>
      <c r="D241" s="151" t="s">
        <v>129</v>
      </c>
      <c r="E241" s="152" t="s">
        <v>358</v>
      </c>
      <c r="F241" s="153" t="s">
        <v>359</v>
      </c>
      <c r="G241" s="154" t="s">
        <v>178</v>
      </c>
      <c r="H241" s="155">
        <v>0.21</v>
      </c>
      <c r="I241" s="156"/>
      <c r="J241" s="156">
        <f>ROUND(I241*H241,2)</f>
        <v>0</v>
      </c>
      <c r="K241" s="153" t="s">
        <v>133</v>
      </c>
      <c r="L241" s="36"/>
      <c r="M241" s="157" t="s">
        <v>5</v>
      </c>
      <c r="N241" s="158" t="s">
        <v>41</v>
      </c>
      <c r="O241" s="159">
        <v>0.98499999999999999</v>
      </c>
      <c r="P241" s="159">
        <f>O241*H241</f>
        <v>0.20684999999999998</v>
      </c>
      <c r="Q241" s="159">
        <v>1.98</v>
      </c>
      <c r="R241" s="159">
        <f>Q241*H241</f>
        <v>0.4158</v>
      </c>
      <c r="S241" s="159">
        <v>0</v>
      </c>
      <c r="T241" s="160">
        <f>S241*H241</f>
        <v>0</v>
      </c>
      <c r="AR241" s="22" t="s">
        <v>134</v>
      </c>
      <c r="AT241" s="22" t="s">
        <v>129</v>
      </c>
      <c r="AU241" s="22" t="s">
        <v>80</v>
      </c>
      <c r="AY241" s="22" t="s">
        <v>127</v>
      </c>
      <c r="BE241" s="161">
        <f>IF(N241="základní",J241,0)</f>
        <v>0</v>
      </c>
      <c r="BF241" s="161">
        <f>IF(N241="snížená",J241,0)</f>
        <v>0</v>
      </c>
      <c r="BG241" s="161">
        <f>IF(N241="zákl. přenesená",J241,0)</f>
        <v>0</v>
      </c>
      <c r="BH241" s="161">
        <f>IF(N241="sníž. přenesená",J241,0)</f>
        <v>0</v>
      </c>
      <c r="BI241" s="161">
        <f>IF(N241="nulová",J241,0)</f>
        <v>0</v>
      </c>
      <c r="BJ241" s="22" t="s">
        <v>75</v>
      </c>
      <c r="BK241" s="161">
        <f>ROUND(I241*H241,2)</f>
        <v>0</v>
      </c>
      <c r="BL241" s="22" t="s">
        <v>134</v>
      </c>
      <c r="BM241" s="22" t="s">
        <v>360</v>
      </c>
    </row>
    <row r="242" spans="2:65" s="1" customFormat="1" ht="27">
      <c r="B242" s="36"/>
      <c r="D242" s="162" t="s">
        <v>136</v>
      </c>
      <c r="F242" s="163" t="s">
        <v>361</v>
      </c>
      <c r="L242" s="36"/>
      <c r="M242" s="164"/>
      <c r="N242" s="37"/>
      <c r="O242" s="37"/>
      <c r="P242" s="37"/>
      <c r="Q242" s="37"/>
      <c r="R242" s="37"/>
      <c r="S242" s="37"/>
      <c r="T242" s="65"/>
      <c r="AT242" s="22" t="s">
        <v>136</v>
      </c>
      <c r="AU242" s="22" t="s">
        <v>80</v>
      </c>
    </row>
    <row r="243" spans="2:65" s="11" customFormat="1">
      <c r="B243" s="165"/>
      <c r="D243" s="162" t="s">
        <v>138</v>
      </c>
      <c r="E243" s="166" t="s">
        <v>5</v>
      </c>
      <c r="F243" s="167" t="s">
        <v>362</v>
      </c>
      <c r="H243" s="168">
        <v>0.20699999999999999</v>
      </c>
      <c r="L243" s="165"/>
      <c r="M243" s="169"/>
      <c r="N243" s="170"/>
      <c r="O243" s="170"/>
      <c r="P243" s="170"/>
      <c r="Q243" s="170"/>
      <c r="R243" s="170"/>
      <c r="S243" s="170"/>
      <c r="T243" s="171"/>
      <c r="AT243" s="166" t="s">
        <v>138</v>
      </c>
      <c r="AU243" s="166" t="s">
        <v>80</v>
      </c>
      <c r="AV243" s="11" t="s">
        <v>80</v>
      </c>
      <c r="AW243" s="11" t="s">
        <v>33</v>
      </c>
      <c r="AX243" s="11" t="s">
        <v>70</v>
      </c>
      <c r="AY243" s="166" t="s">
        <v>127</v>
      </c>
    </row>
    <row r="244" spans="2:65" s="12" customFormat="1">
      <c r="B244" s="172"/>
      <c r="D244" s="162" t="s">
        <v>138</v>
      </c>
      <c r="E244" s="173" t="s">
        <v>5</v>
      </c>
      <c r="F244" s="174" t="s">
        <v>141</v>
      </c>
      <c r="H244" s="175">
        <v>0.20699999999999999</v>
      </c>
      <c r="L244" s="172"/>
      <c r="M244" s="176"/>
      <c r="N244" s="177"/>
      <c r="O244" s="177"/>
      <c r="P244" s="177"/>
      <c r="Q244" s="177"/>
      <c r="R244" s="177"/>
      <c r="S244" s="177"/>
      <c r="T244" s="178"/>
      <c r="AT244" s="173" t="s">
        <v>138</v>
      </c>
      <c r="AU244" s="173" t="s">
        <v>80</v>
      </c>
      <c r="AV244" s="12" t="s">
        <v>134</v>
      </c>
      <c r="AW244" s="12" t="s">
        <v>33</v>
      </c>
      <c r="AX244" s="12" t="s">
        <v>70</v>
      </c>
      <c r="AY244" s="173" t="s">
        <v>127</v>
      </c>
    </row>
    <row r="245" spans="2:65" s="11" customFormat="1">
      <c r="B245" s="165"/>
      <c r="D245" s="162" t="s">
        <v>138</v>
      </c>
      <c r="E245" s="166" t="s">
        <v>5</v>
      </c>
      <c r="F245" s="167" t="s">
        <v>363</v>
      </c>
      <c r="H245" s="168">
        <v>0.21</v>
      </c>
      <c r="L245" s="165"/>
      <c r="M245" s="169"/>
      <c r="N245" s="170"/>
      <c r="O245" s="170"/>
      <c r="P245" s="170"/>
      <c r="Q245" s="170"/>
      <c r="R245" s="170"/>
      <c r="S245" s="170"/>
      <c r="T245" s="171"/>
      <c r="AT245" s="166" t="s">
        <v>138</v>
      </c>
      <c r="AU245" s="166" t="s">
        <v>80</v>
      </c>
      <c r="AV245" s="11" t="s">
        <v>80</v>
      </c>
      <c r="AW245" s="11" t="s">
        <v>33</v>
      </c>
      <c r="AX245" s="11" t="s">
        <v>75</v>
      </c>
      <c r="AY245" s="166" t="s">
        <v>127</v>
      </c>
    </row>
    <row r="246" spans="2:65" s="1" customFormat="1" ht="14.45" customHeight="1">
      <c r="B246" s="150"/>
      <c r="C246" s="151" t="s">
        <v>364</v>
      </c>
      <c r="D246" s="151" t="s">
        <v>129</v>
      </c>
      <c r="E246" s="152" t="s">
        <v>365</v>
      </c>
      <c r="F246" s="153" t="s">
        <v>366</v>
      </c>
      <c r="G246" s="154" t="s">
        <v>178</v>
      </c>
      <c r="H246" s="155">
        <v>1.3</v>
      </c>
      <c r="I246" s="156"/>
      <c r="J246" s="156">
        <f>ROUND(I246*H246,2)</f>
        <v>0</v>
      </c>
      <c r="K246" s="153" t="s">
        <v>5</v>
      </c>
      <c r="L246" s="36"/>
      <c r="M246" s="157" t="s">
        <v>5</v>
      </c>
      <c r="N246" s="158" t="s">
        <v>41</v>
      </c>
      <c r="O246" s="159">
        <v>0.58399999999999996</v>
      </c>
      <c r="P246" s="159">
        <f>O246*H246</f>
        <v>0.75919999999999999</v>
      </c>
      <c r="Q246" s="159">
        <v>2.45329</v>
      </c>
      <c r="R246" s="159">
        <f>Q246*H246</f>
        <v>3.1892770000000001</v>
      </c>
      <c r="S246" s="159">
        <v>0</v>
      </c>
      <c r="T246" s="160">
        <f>S246*H246</f>
        <v>0</v>
      </c>
      <c r="AR246" s="22" t="s">
        <v>134</v>
      </c>
      <c r="AT246" s="22" t="s">
        <v>129</v>
      </c>
      <c r="AU246" s="22" t="s">
        <v>80</v>
      </c>
      <c r="AY246" s="22" t="s">
        <v>127</v>
      </c>
      <c r="BE246" s="161">
        <f>IF(N246="základní",J246,0)</f>
        <v>0</v>
      </c>
      <c r="BF246" s="161">
        <f>IF(N246="snížená",J246,0)</f>
        <v>0</v>
      </c>
      <c r="BG246" s="161">
        <f>IF(N246="zákl. přenesená",J246,0)</f>
        <v>0</v>
      </c>
      <c r="BH246" s="161">
        <f>IF(N246="sníž. přenesená",J246,0)</f>
        <v>0</v>
      </c>
      <c r="BI246" s="161">
        <f>IF(N246="nulová",J246,0)</f>
        <v>0</v>
      </c>
      <c r="BJ246" s="22" t="s">
        <v>75</v>
      </c>
      <c r="BK246" s="161">
        <f>ROUND(I246*H246,2)</f>
        <v>0</v>
      </c>
      <c r="BL246" s="22" t="s">
        <v>134</v>
      </c>
      <c r="BM246" s="22" t="s">
        <v>367</v>
      </c>
    </row>
    <row r="247" spans="2:65" s="1" customFormat="1" ht="27">
      <c r="B247" s="36"/>
      <c r="D247" s="162" t="s">
        <v>136</v>
      </c>
      <c r="F247" s="163" t="s">
        <v>368</v>
      </c>
      <c r="L247" s="36"/>
      <c r="M247" s="164"/>
      <c r="N247" s="37"/>
      <c r="O247" s="37"/>
      <c r="P247" s="37"/>
      <c r="Q247" s="37"/>
      <c r="R247" s="37"/>
      <c r="S247" s="37"/>
      <c r="T247" s="65"/>
      <c r="AT247" s="22" t="s">
        <v>136</v>
      </c>
      <c r="AU247" s="22" t="s">
        <v>80</v>
      </c>
    </row>
    <row r="248" spans="2:65" s="11" customFormat="1">
      <c r="B248" s="165"/>
      <c r="D248" s="162" t="s">
        <v>138</v>
      </c>
      <c r="E248" s="166" t="s">
        <v>5</v>
      </c>
      <c r="F248" s="167" t="s">
        <v>369</v>
      </c>
      <c r="H248" s="168">
        <v>1.2849999999999999</v>
      </c>
      <c r="L248" s="165"/>
      <c r="M248" s="169"/>
      <c r="N248" s="170"/>
      <c r="O248" s="170"/>
      <c r="P248" s="170"/>
      <c r="Q248" s="170"/>
      <c r="R248" s="170"/>
      <c r="S248" s="170"/>
      <c r="T248" s="171"/>
      <c r="AT248" s="166" t="s">
        <v>138</v>
      </c>
      <c r="AU248" s="166" t="s">
        <v>80</v>
      </c>
      <c r="AV248" s="11" t="s">
        <v>80</v>
      </c>
      <c r="AW248" s="11" t="s">
        <v>33</v>
      </c>
      <c r="AX248" s="11" t="s">
        <v>70</v>
      </c>
      <c r="AY248" s="166" t="s">
        <v>127</v>
      </c>
    </row>
    <row r="249" spans="2:65" s="12" customFormat="1">
      <c r="B249" s="172"/>
      <c r="D249" s="162" t="s">
        <v>138</v>
      </c>
      <c r="E249" s="173" t="s">
        <v>5</v>
      </c>
      <c r="F249" s="174" t="s">
        <v>141</v>
      </c>
      <c r="H249" s="175">
        <v>1.2849999999999999</v>
      </c>
      <c r="L249" s="172"/>
      <c r="M249" s="176"/>
      <c r="N249" s="177"/>
      <c r="O249" s="177"/>
      <c r="P249" s="177"/>
      <c r="Q249" s="177"/>
      <c r="R249" s="177"/>
      <c r="S249" s="177"/>
      <c r="T249" s="178"/>
      <c r="AT249" s="173" t="s">
        <v>138</v>
      </c>
      <c r="AU249" s="173" t="s">
        <v>80</v>
      </c>
      <c r="AV249" s="12" t="s">
        <v>134</v>
      </c>
      <c r="AW249" s="12" t="s">
        <v>33</v>
      </c>
      <c r="AX249" s="12" t="s">
        <v>70</v>
      </c>
      <c r="AY249" s="173" t="s">
        <v>127</v>
      </c>
    </row>
    <row r="250" spans="2:65" s="11" customFormat="1">
      <c r="B250" s="165"/>
      <c r="D250" s="162" t="s">
        <v>138</v>
      </c>
      <c r="E250" s="166" t="s">
        <v>5</v>
      </c>
      <c r="F250" s="167" t="s">
        <v>370</v>
      </c>
      <c r="H250" s="168">
        <v>1.3</v>
      </c>
      <c r="L250" s="165"/>
      <c r="M250" s="169"/>
      <c r="N250" s="170"/>
      <c r="O250" s="170"/>
      <c r="P250" s="170"/>
      <c r="Q250" s="170"/>
      <c r="R250" s="170"/>
      <c r="S250" s="170"/>
      <c r="T250" s="171"/>
      <c r="AT250" s="166" t="s">
        <v>138</v>
      </c>
      <c r="AU250" s="166" t="s">
        <v>80</v>
      </c>
      <c r="AV250" s="11" t="s">
        <v>80</v>
      </c>
      <c r="AW250" s="11" t="s">
        <v>33</v>
      </c>
      <c r="AX250" s="11" t="s">
        <v>75</v>
      </c>
      <c r="AY250" s="166" t="s">
        <v>127</v>
      </c>
    </row>
    <row r="251" spans="2:65" s="10" customFormat="1" ht="29.85" customHeight="1">
      <c r="B251" s="138"/>
      <c r="D251" s="139" t="s">
        <v>69</v>
      </c>
      <c r="E251" s="148" t="s">
        <v>146</v>
      </c>
      <c r="F251" s="148" t="s">
        <v>371</v>
      </c>
      <c r="J251" s="149">
        <f>BK251</f>
        <v>0</v>
      </c>
      <c r="L251" s="138"/>
      <c r="M251" s="142"/>
      <c r="N251" s="143"/>
      <c r="O251" s="143"/>
      <c r="P251" s="144">
        <f>SUM(P252:P267)</f>
        <v>84.746499999999997</v>
      </c>
      <c r="Q251" s="143"/>
      <c r="R251" s="144">
        <f>SUM(R252:R267)</f>
        <v>39.862783000000007</v>
      </c>
      <c r="S251" s="143"/>
      <c r="T251" s="145">
        <f>SUM(T252:T267)</f>
        <v>0</v>
      </c>
      <c r="AR251" s="139" t="s">
        <v>75</v>
      </c>
      <c r="AT251" s="146" t="s">
        <v>69</v>
      </c>
      <c r="AU251" s="146" t="s">
        <v>75</v>
      </c>
      <c r="AY251" s="139" t="s">
        <v>127</v>
      </c>
      <c r="BK251" s="147">
        <f>SUM(BK252:BK267)</f>
        <v>0</v>
      </c>
    </row>
    <row r="252" spans="2:65" s="1" customFormat="1" ht="34.15" customHeight="1">
      <c r="B252" s="150"/>
      <c r="C252" s="151" t="s">
        <v>372</v>
      </c>
      <c r="D252" s="151" t="s">
        <v>129</v>
      </c>
      <c r="E252" s="152" t="s">
        <v>373</v>
      </c>
      <c r="F252" s="153" t="s">
        <v>374</v>
      </c>
      <c r="G252" s="154" t="s">
        <v>375</v>
      </c>
      <c r="H252" s="155">
        <v>15</v>
      </c>
      <c r="I252" s="156"/>
      <c r="J252" s="156">
        <f>ROUND(I252*H252,2)</f>
        <v>0</v>
      </c>
      <c r="K252" s="153" t="s">
        <v>133</v>
      </c>
      <c r="L252" s="36"/>
      <c r="M252" s="157" t="s">
        <v>5</v>
      </c>
      <c r="N252" s="158" t="s">
        <v>41</v>
      </c>
      <c r="O252" s="159">
        <v>0.96499999999999997</v>
      </c>
      <c r="P252" s="159">
        <f>O252*H252</f>
        <v>14.475</v>
      </c>
      <c r="Q252" s="159">
        <v>0.24127000000000001</v>
      </c>
      <c r="R252" s="159">
        <f>Q252*H252</f>
        <v>3.6190500000000001</v>
      </c>
      <c r="S252" s="159">
        <v>0</v>
      </c>
      <c r="T252" s="160">
        <f>S252*H252</f>
        <v>0</v>
      </c>
      <c r="AR252" s="22" t="s">
        <v>134</v>
      </c>
      <c r="AT252" s="22" t="s">
        <v>129</v>
      </c>
      <c r="AU252" s="22" t="s">
        <v>80</v>
      </c>
      <c r="AY252" s="22" t="s">
        <v>127</v>
      </c>
      <c r="BE252" s="161">
        <f>IF(N252="základní",J252,0)</f>
        <v>0</v>
      </c>
      <c r="BF252" s="161">
        <f>IF(N252="snížená",J252,0)</f>
        <v>0</v>
      </c>
      <c r="BG252" s="161">
        <f>IF(N252="zákl. přenesená",J252,0)</f>
        <v>0</v>
      </c>
      <c r="BH252" s="161">
        <f>IF(N252="sníž. přenesená",J252,0)</f>
        <v>0</v>
      </c>
      <c r="BI252" s="161">
        <f>IF(N252="nulová",J252,0)</f>
        <v>0</v>
      </c>
      <c r="BJ252" s="22" t="s">
        <v>75</v>
      </c>
      <c r="BK252" s="161">
        <f>ROUND(I252*H252,2)</f>
        <v>0</v>
      </c>
      <c r="BL252" s="22" t="s">
        <v>134</v>
      </c>
      <c r="BM252" s="22" t="s">
        <v>376</v>
      </c>
    </row>
    <row r="253" spans="2:65" s="1" customFormat="1" ht="27">
      <c r="B253" s="36"/>
      <c r="D253" s="162" t="s">
        <v>136</v>
      </c>
      <c r="F253" s="163" t="s">
        <v>377</v>
      </c>
      <c r="L253" s="36"/>
      <c r="M253" s="164"/>
      <c r="N253" s="37"/>
      <c r="O253" s="37"/>
      <c r="P253" s="37"/>
      <c r="Q253" s="37"/>
      <c r="R253" s="37"/>
      <c r="S253" s="37"/>
      <c r="T253" s="65"/>
      <c r="AT253" s="22" t="s">
        <v>136</v>
      </c>
      <c r="AU253" s="22" t="s">
        <v>80</v>
      </c>
    </row>
    <row r="254" spans="2:65" s="11" customFormat="1">
      <c r="B254" s="165"/>
      <c r="D254" s="162" t="s">
        <v>138</v>
      </c>
      <c r="E254" s="166" t="s">
        <v>5</v>
      </c>
      <c r="F254" s="167" t="s">
        <v>11</v>
      </c>
      <c r="H254" s="168">
        <v>15</v>
      </c>
      <c r="L254" s="165"/>
      <c r="M254" s="169"/>
      <c r="N254" s="170"/>
      <c r="O254" s="170"/>
      <c r="P254" s="170"/>
      <c r="Q254" s="170"/>
      <c r="R254" s="170"/>
      <c r="S254" s="170"/>
      <c r="T254" s="171"/>
      <c r="AT254" s="166" t="s">
        <v>138</v>
      </c>
      <c r="AU254" s="166" t="s">
        <v>80</v>
      </c>
      <c r="AV254" s="11" t="s">
        <v>80</v>
      </c>
      <c r="AW254" s="11" t="s">
        <v>33</v>
      </c>
      <c r="AX254" s="11" t="s">
        <v>70</v>
      </c>
      <c r="AY254" s="166" t="s">
        <v>127</v>
      </c>
    </row>
    <row r="255" spans="2:65" s="12" customFormat="1">
      <c r="B255" s="172"/>
      <c r="D255" s="162" t="s">
        <v>138</v>
      </c>
      <c r="E255" s="173" t="s">
        <v>5</v>
      </c>
      <c r="F255" s="174" t="s">
        <v>141</v>
      </c>
      <c r="H255" s="175">
        <v>15</v>
      </c>
      <c r="L255" s="172"/>
      <c r="M255" s="176"/>
      <c r="N255" s="177"/>
      <c r="O255" s="177"/>
      <c r="P255" s="177"/>
      <c r="Q255" s="177"/>
      <c r="R255" s="177"/>
      <c r="S255" s="177"/>
      <c r="T255" s="178"/>
      <c r="AT255" s="173" t="s">
        <v>138</v>
      </c>
      <c r="AU255" s="173" t="s">
        <v>80</v>
      </c>
      <c r="AV255" s="12" t="s">
        <v>134</v>
      </c>
      <c r="AW255" s="12" t="s">
        <v>33</v>
      </c>
      <c r="AX255" s="12" t="s">
        <v>75</v>
      </c>
      <c r="AY255" s="173" t="s">
        <v>127</v>
      </c>
    </row>
    <row r="256" spans="2:65" s="1" customFormat="1" ht="14.45" customHeight="1">
      <c r="B256" s="150"/>
      <c r="C256" s="186" t="s">
        <v>378</v>
      </c>
      <c r="D256" s="186" t="s">
        <v>289</v>
      </c>
      <c r="E256" s="187" t="s">
        <v>379</v>
      </c>
      <c r="F256" s="188" t="s">
        <v>380</v>
      </c>
      <c r="G256" s="189" t="s">
        <v>155</v>
      </c>
      <c r="H256" s="190">
        <v>85</v>
      </c>
      <c r="I256" s="191"/>
      <c r="J256" s="191">
        <f>ROUND(I256*H256,2)</f>
        <v>0</v>
      </c>
      <c r="K256" s="188" t="s">
        <v>5</v>
      </c>
      <c r="L256" s="192"/>
      <c r="M256" s="193" t="s">
        <v>5</v>
      </c>
      <c r="N256" s="194" t="s">
        <v>41</v>
      </c>
      <c r="O256" s="159">
        <v>0</v>
      </c>
      <c r="P256" s="159">
        <f>O256*H256</f>
        <v>0</v>
      </c>
      <c r="Q256" s="159">
        <v>3.4000000000000002E-2</v>
      </c>
      <c r="R256" s="159">
        <f>Q256*H256</f>
        <v>2.89</v>
      </c>
      <c r="S256" s="159">
        <v>0</v>
      </c>
      <c r="T256" s="160">
        <f>S256*H256</f>
        <v>0</v>
      </c>
      <c r="AR256" s="22" t="s">
        <v>175</v>
      </c>
      <c r="AT256" s="22" t="s">
        <v>289</v>
      </c>
      <c r="AU256" s="22" t="s">
        <v>80</v>
      </c>
      <c r="AY256" s="22" t="s">
        <v>127</v>
      </c>
      <c r="BE256" s="161">
        <f>IF(N256="základní",J256,0)</f>
        <v>0</v>
      </c>
      <c r="BF256" s="161">
        <f>IF(N256="snížená",J256,0)</f>
        <v>0</v>
      </c>
      <c r="BG256" s="161">
        <f>IF(N256="zákl. přenesená",J256,0)</f>
        <v>0</v>
      </c>
      <c r="BH256" s="161">
        <f>IF(N256="sníž. přenesená",J256,0)</f>
        <v>0</v>
      </c>
      <c r="BI256" s="161">
        <f>IF(N256="nulová",J256,0)</f>
        <v>0</v>
      </c>
      <c r="BJ256" s="22" t="s">
        <v>75</v>
      </c>
      <c r="BK256" s="161">
        <f>ROUND(I256*H256,2)</f>
        <v>0</v>
      </c>
      <c r="BL256" s="22" t="s">
        <v>134</v>
      </c>
      <c r="BM256" s="22" t="s">
        <v>381</v>
      </c>
    </row>
    <row r="257" spans="2:65" s="11" customFormat="1">
      <c r="B257" s="165"/>
      <c r="D257" s="162" t="s">
        <v>138</v>
      </c>
      <c r="E257" s="166" t="s">
        <v>5</v>
      </c>
      <c r="F257" s="167" t="s">
        <v>382</v>
      </c>
      <c r="H257" s="168">
        <v>84.66</v>
      </c>
      <c r="L257" s="165"/>
      <c r="M257" s="169"/>
      <c r="N257" s="170"/>
      <c r="O257" s="170"/>
      <c r="P257" s="170"/>
      <c r="Q257" s="170"/>
      <c r="R257" s="170"/>
      <c r="S257" s="170"/>
      <c r="T257" s="171"/>
      <c r="AT257" s="166" t="s">
        <v>138</v>
      </c>
      <c r="AU257" s="166" t="s">
        <v>80</v>
      </c>
      <c r="AV257" s="11" t="s">
        <v>80</v>
      </c>
      <c r="AW257" s="11" t="s">
        <v>33</v>
      </c>
      <c r="AX257" s="11" t="s">
        <v>70</v>
      </c>
      <c r="AY257" s="166" t="s">
        <v>127</v>
      </c>
    </row>
    <row r="258" spans="2:65" s="12" customFormat="1">
      <c r="B258" s="172"/>
      <c r="D258" s="162" t="s">
        <v>138</v>
      </c>
      <c r="E258" s="173" t="s">
        <v>5</v>
      </c>
      <c r="F258" s="174" t="s">
        <v>141</v>
      </c>
      <c r="H258" s="175">
        <v>84.66</v>
      </c>
      <c r="L258" s="172"/>
      <c r="M258" s="176"/>
      <c r="N258" s="177"/>
      <c r="O258" s="177"/>
      <c r="P258" s="177"/>
      <c r="Q258" s="177"/>
      <c r="R258" s="177"/>
      <c r="S258" s="177"/>
      <c r="T258" s="178"/>
      <c r="AT258" s="173" t="s">
        <v>138</v>
      </c>
      <c r="AU258" s="173" t="s">
        <v>80</v>
      </c>
      <c r="AV258" s="12" t="s">
        <v>134</v>
      </c>
      <c r="AW258" s="12" t="s">
        <v>33</v>
      </c>
      <c r="AX258" s="12" t="s">
        <v>70</v>
      </c>
      <c r="AY258" s="173" t="s">
        <v>127</v>
      </c>
    </row>
    <row r="259" spans="2:65" s="11" customFormat="1">
      <c r="B259" s="165"/>
      <c r="D259" s="162" t="s">
        <v>138</v>
      </c>
      <c r="E259" s="166" t="s">
        <v>5</v>
      </c>
      <c r="F259" s="167" t="s">
        <v>383</v>
      </c>
      <c r="H259" s="168">
        <v>85</v>
      </c>
      <c r="L259" s="165"/>
      <c r="M259" s="169"/>
      <c r="N259" s="170"/>
      <c r="O259" s="170"/>
      <c r="P259" s="170"/>
      <c r="Q259" s="170"/>
      <c r="R259" s="170"/>
      <c r="S259" s="170"/>
      <c r="T259" s="171"/>
      <c r="AT259" s="166" t="s">
        <v>138</v>
      </c>
      <c r="AU259" s="166" t="s">
        <v>80</v>
      </c>
      <c r="AV259" s="11" t="s">
        <v>80</v>
      </c>
      <c r="AW259" s="11" t="s">
        <v>33</v>
      </c>
      <c r="AX259" s="11" t="s">
        <v>75</v>
      </c>
      <c r="AY259" s="166" t="s">
        <v>127</v>
      </c>
    </row>
    <row r="260" spans="2:65" s="1" customFormat="1" ht="34.15" customHeight="1">
      <c r="B260" s="150"/>
      <c r="C260" s="151" t="s">
        <v>384</v>
      </c>
      <c r="D260" s="151" t="s">
        <v>129</v>
      </c>
      <c r="E260" s="152" t="s">
        <v>385</v>
      </c>
      <c r="F260" s="153" t="s">
        <v>386</v>
      </c>
      <c r="G260" s="154" t="s">
        <v>375</v>
      </c>
      <c r="H260" s="155">
        <v>56.9</v>
      </c>
      <c r="I260" s="156"/>
      <c r="J260" s="156">
        <f>ROUND(I260*H260,2)</f>
        <v>0</v>
      </c>
      <c r="K260" s="153" t="s">
        <v>133</v>
      </c>
      <c r="L260" s="36"/>
      <c r="M260" s="157" t="s">
        <v>5</v>
      </c>
      <c r="N260" s="158" t="s">
        <v>41</v>
      </c>
      <c r="O260" s="159">
        <v>1.2350000000000001</v>
      </c>
      <c r="P260" s="159">
        <f>O260*H260</f>
        <v>70.271500000000003</v>
      </c>
      <c r="Q260" s="159">
        <v>0.29757</v>
      </c>
      <c r="R260" s="159">
        <f>Q260*H260</f>
        <v>16.931733000000001</v>
      </c>
      <c r="S260" s="159">
        <v>0</v>
      </c>
      <c r="T260" s="160">
        <f>S260*H260</f>
        <v>0</v>
      </c>
      <c r="AR260" s="22" t="s">
        <v>134</v>
      </c>
      <c r="AT260" s="22" t="s">
        <v>129</v>
      </c>
      <c r="AU260" s="22" t="s">
        <v>80</v>
      </c>
      <c r="AY260" s="22" t="s">
        <v>127</v>
      </c>
      <c r="BE260" s="161">
        <f>IF(N260="základní",J260,0)</f>
        <v>0</v>
      </c>
      <c r="BF260" s="161">
        <f>IF(N260="snížená",J260,0)</f>
        <v>0</v>
      </c>
      <c r="BG260" s="161">
        <f>IF(N260="zákl. přenesená",J260,0)</f>
        <v>0</v>
      </c>
      <c r="BH260" s="161">
        <f>IF(N260="sníž. přenesená",J260,0)</f>
        <v>0</v>
      </c>
      <c r="BI260" s="161">
        <f>IF(N260="nulová",J260,0)</f>
        <v>0</v>
      </c>
      <c r="BJ260" s="22" t="s">
        <v>75</v>
      </c>
      <c r="BK260" s="161">
        <f>ROUND(I260*H260,2)</f>
        <v>0</v>
      </c>
      <c r="BL260" s="22" t="s">
        <v>134</v>
      </c>
      <c r="BM260" s="22" t="s">
        <v>387</v>
      </c>
    </row>
    <row r="261" spans="2:65" s="1" customFormat="1" ht="27">
      <c r="B261" s="36"/>
      <c r="D261" s="162" t="s">
        <v>136</v>
      </c>
      <c r="F261" s="163" t="s">
        <v>388</v>
      </c>
      <c r="L261" s="36"/>
      <c r="M261" s="164"/>
      <c r="N261" s="37"/>
      <c r="O261" s="37"/>
      <c r="P261" s="37"/>
      <c r="Q261" s="37"/>
      <c r="R261" s="37"/>
      <c r="S261" s="37"/>
      <c r="T261" s="65"/>
      <c r="AT261" s="22" t="s">
        <v>136</v>
      </c>
      <c r="AU261" s="22" t="s">
        <v>80</v>
      </c>
    </row>
    <row r="262" spans="2:65" s="11" customFormat="1">
      <c r="B262" s="165"/>
      <c r="D262" s="162" t="s">
        <v>138</v>
      </c>
      <c r="E262" s="166" t="s">
        <v>5</v>
      </c>
      <c r="F262" s="167" t="s">
        <v>389</v>
      </c>
      <c r="H262" s="168">
        <v>56.9</v>
      </c>
      <c r="L262" s="165"/>
      <c r="M262" s="169"/>
      <c r="N262" s="170"/>
      <c r="O262" s="170"/>
      <c r="P262" s="170"/>
      <c r="Q262" s="170"/>
      <c r="R262" s="170"/>
      <c r="S262" s="170"/>
      <c r="T262" s="171"/>
      <c r="AT262" s="166" t="s">
        <v>138</v>
      </c>
      <c r="AU262" s="166" t="s">
        <v>80</v>
      </c>
      <c r="AV262" s="11" t="s">
        <v>80</v>
      </c>
      <c r="AW262" s="11" t="s">
        <v>33</v>
      </c>
      <c r="AX262" s="11" t="s">
        <v>70</v>
      </c>
      <c r="AY262" s="166" t="s">
        <v>127</v>
      </c>
    </row>
    <row r="263" spans="2:65" s="12" customFormat="1">
      <c r="B263" s="172"/>
      <c r="D263" s="162" t="s">
        <v>138</v>
      </c>
      <c r="E263" s="173" t="s">
        <v>5</v>
      </c>
      <c r="F263" s="174" t="s">
        <v>141</v>
      </c>
      <c r="H263" s="175">
        <v>56.9</v>
      </c>
      <c r="L263" s="172"/>
      <c r="M263" s="176"/>
      <c r="N263" s="177"/>
      <c r="O263" s="177"/>
      <c r="P263" s="177"/>
      <c r="Q263" s="177"/>
      <c r="R263" s="177"/>
      <c r="S263" s="177"/>
      <c r="T263" s="178"/>
      <c r="AT263" s="173" t="s">
        <v>138</v>
      </c>
      <c r="AU263" s="173" t="s">
        <v>80</v>
      </c>
      <c r="AV263" s="12" t="s">
        <v>134</v>
      </c>
      <c r="AW263" s="12" t="s">
        <v>33</v>
      </c>
      <c r="AX263" s="12" t="s">
        <v>75</v>
      </c>
      <c r="AY263" s="173" t="s">
        <v>127</v>
      </c>
    </row>
    <row r="264" spans="2:65" s="1" customFormat="1" ht="14.45" customHeight="1">
      <c r="B264" s="150"/>
      <c r="C264" s="186" t="s">
        <v>390</v>
      </c>
      <c r="D264" s="186" t="s">
        <v>289</v>
      </c>
      <c r="E264" s="187" t="s">
        <v>391</v>
      </c>
      <c r="F264" s="188" t="s">
        <v>392</v>
      </c>
      <c r="G264" s="189" t="s">
        <v>155</v>
      </c>
      <c r="H264" s="190">
        <v>322</v>
      </c>
      <c r="I264" s="191"/>
      <c r="J264" s="191">
        <f>ROUND(I264*H264,2)</f>
        <v>0</v>
      </c>
      <c r="K264" s="188" t="s">
        <v>5</v>
      </c>
      <c r="L264" s="192"/>
      <c r="M264" s="193" t="s">
        <v>5</v>
      </c>
      <c r="N264" s="194" t="s">
        <v>41</v>
      </c>
      <c r="O264" s="159">
        <v>0</v>
      </c>
      <c r="P264" s="159">
        <f>O264*H264</f>
        <v>0</v>
      </c>
      <c r="Q264" s="159">
        <v>5.0999999999999997E-2</v>
      </c>
      <c r="R264" s="159">
        <f>Q264*H264</f>
        <v>16.422000000000001</v>
      </c>
      <c r="S264" s="159">
        <v>0</v>
      </c>
      <c r="T264" s="160">
        <f>S264*H264</f>
        <v>0</v>
      </c>
      <c r="AR264" s="22" t="s">
        <v>175</v>
      </c>
      <c r="AT264" s="22" t="s">
        <v>289</v>
      </c>
      <c r="AU264" s="22" t="s">
        <v>80</v>
      </c>
      <c r="AY264" s="22" t="s">
        <v>127</v>
      </c>
      <c r="BE264" s="161">
        <f>IF(N264="základní",J264,0)</f>
        <v>0</v>
      </c>
      <c r="BF264" s="161">
        <f>IF(N264="snížená",J264,0)</f>
        <v>0</v>
      </c>
      <c r="BG264" s="161">
        <f>IF(N264="zákl. přenesená",J264,0)</f>
        <v>0</v>
      </c>
      <c r="BH264" s="161">
        <f>IF(N264="sníž. přenesená",J264,0)</f>
        <v>0</v>
      </c>
      <c r="BI264" s="161">
        <f>IF(N264="nulová",J264,0)</f>
        <v>0</v>
      </c>
      <c r="BJ264" s="22" t="s">
        <v>75</v>
      </c>
      <c r="BK264" s="161">
        <f>ROUND(I264*H264,2)</f>
        <v>0</v>
      </c>
      <c r="BL264" s="22" t="s">
        <v>134</v>
      </c>
      <c r="BM264" s="22" t="s">
        <v>393</v>
      </c>
    </row>
    <row r="265" spans="2:65" s="11" customFormat="1">
      <c r="B265" s="165"/>
      <c r="D265" s="162" t="s">
        <v>138</v>
      </c>
      <c r="E265" s="166" t="s">
        <v>5</v>
      </c>
      <c r="F265" s="167" t="s">
        <v>394</v>
      </c>
      <c r="H265" s="168">
        <v>322.32</v>
      </c>
      <c r="L265" s="165"/>
      <c r="M265" s="169"/>
      <c r="N265" s="170"/>
      <c r="O265" s="170"/>
      <c r="P265" s="170"/>
      <c r="Q265" s="170"/>
      <c r="R265" s="170"/>
      <c r="S265" s="170"/>
      <c r="T265" s="171"/>
      <c r="AT265" s="166" t="s">
        <v>138</v>
      </c>
      <c r="AU265" s="166" t="s">
        <v>80</v>
      </c>
      <c r="AV265" s="11" t="s">
        <v>80</v>
      </c>
      <c r="AW265" s="11" t="s">
        <v>33</v>
      </c>
      <c r="AX265" s="11" t="s">
        <v>70</v>
      </c>
      <c r="AY265" s="166" t="s">
        <v>127</v>
      </c>
    </row>
    <row r="266" spans="2:65" s="12" customFormat="1">
      <c r="B266" s="172"/>
      <c r="D266" s="162" t="s">
        <v>138</v>
      </c>
      <c r="E266" s="173" t="s">
        <v>5</v>
      </c>
      <c r="F266" s="174" t="s">
        <v>141</v>
      </c>
      <c r="H266" s="175">
        <v>322.32</v>
      </c>
      <c r="L266" s="172"/>
      <c r="M266" s="176"/>
      <c r="N266" s="177"/>
      <c r="O266" s="177"/>
      <c r="P266" s="177"/>
      <c r="Q266" s="177"/>
      <c r="R266" s="177"/>
      <c r="S266" s="177"/>
      <c r="T266" s="178"/>
      <c r="AT266" s="173" t="s">
        <v>138</v>
      </c>
      <c r="AU266" s="173" t="s">
        <v>80</v>
      </c>
      <c r="AV266" s="12" t="s">
        <v>134</v>
      </c>
      <c r="AW266" s="12" t="s">
        <v>33</v>
      </c>
      <c r="AX266" s="12" t="s">
        <v>70</v>
      </c>
      <c r="AY266" s="173" t="s">
        <v>127</v>
      </c>
    </row>
    <row r="267" spans="2:65" s="11" customFormat="1">
      <c r="B267" s="165"/>
      <c r="D267" s="162" t="s">
        <v>138</v>
      </c>
      <c r="E267" s="166" t="s">
        <v>5</v>
      </c>
      <c r="F267" s="167" t="s">
        <v>395</v>
      </c>
      <c r="H267" s="168">
        <v>322</v>
      </c>
      <c r="L267" s="165"/>
      <c r="M267" s="169"/>
      <c r="N267" s="170"/>
      <c r="O267" s="170"/>
      <c r="P267" s="170"/>
      <c r="Q267" s="170"/>
      <c r="R267" s="170"/>
      <c r="S267" s="170"/>
      <c r="T267" s="171"/>
      <c r="AT267" s="166" t="s">
        <v>138</v>
      </c>
      <c r="AU267" s="166" t="s">
        <v>80</v>
      </c>
      <c r="AV267" s="11" t="s">
        <v>80</v>
      </c>
      <c r="AW267" s="11" t="s">
        <v>33</v>
      </c>
      <c r="AX267" s="11" t="s">
        <v>75</v>
      </c>
      <c r="AY267" s="166" t="s">
        <v>127</v>
      </c>
    </row>
    <row r="268" spans="2:65" s="10" customFormat="1" ht="29.85" customHeight="1">
      <c r="B268" s="138"/>
      <c r="D268" s="139" t="s">
        <v>69</v>
      </c>
      <c r="E268" s="148" t="s">
        <v>134</v>
      </c>
      <c r="F268" s="148" t="s">
        <v>396</v>
      </c>
      <c r="J268" s="149">
        <f>BK268</f>
        <v>0</v>
      </c>
      <c r="L268" s="138"/>
      <c r="M268" s="142"/>
      <c r="N268" s="143"/>
      <c r="O268" s="143"/>
      <c r="P268" s="144">
        <f>SUM(P269:P304)</f>
        <v>43.553089999999997</v>
      </c>
      <c r="Q268" s="143"/>
      <c r="R268" s="144">
        <f>SUM(R269:R304)</f>
        <v>30.304445999999999</v>
      </c>
      <c r="S268" s="143"/>
      <c r="T268" s="145">
        <f>SUM(T269:T304)</f>
        <v>0</v>
      </c>
      <c r="AR268" s="139" t="s">
        <v>75</v>
      </c>
      <c r="AT268" s="146" t="s">
        <v>69</v>
      </c>
      <c r="AU268" s="146" t="s">
        <v>75</v>
      </c>
      <c r="AY268" s="139" t="s">
        <v>127</v>
      </c>
      <c r="BK268" s="147">
        <f>SUM(BK269:BK304)</f>
        <v>0</v>
      </c>
    </row>
    <row r="269" spans="2:65" s="1" customFormat="1" ht="14.45" customHeight="1">
      <c r="B269" s="150"/>
      <c r="C269" s="151" t="s">
        <v>397</v>
      </c>
      <c r="D269" s="151" t="s">
        <v>129</v>
      </c>
      <c r="E269" s="152" t="s">
        <v>398</v>
      </c>
      <c r="F269" s="153" t="s">
        <v>399</v>
      </c>
      <c r="G269" s="154" t="s">
        <v>132</v>
      </c>
      <c r="H269" s="155">
        <v>28.25</v>
      </c>
      <c r="I269" s="156"/>
      <c r="J269" s="156">
        <f>ROUND(I269*H269,2)</f>
        <v>0</v>
      </c>
      <c r="K269" s="153" t="s">
        <v>133</v>
      </c>
      <c r="L269" s="36"/>
      <c r="M269" s="157" t="s">
        <v>5</v>
      </c>
      <c r="N269" s="158" t="s">
        <v>41</v>
      </c>
      <c r="O269" s="159">
        <v>0.16800000000000001</v>
      </c>
      <c r="P269" s="159">
        <f>O269*H269</f>
        <v>4.7460000000000004</v>
      </c>
      <c r="Q269" s="159">
        <v>0.2429</v>
      </c>
      <c r="R269" s="159">
        <f>Q269*H269</f>
        <v>6.8619250000000003</v>
      </c>
      <c r="S269" s="159">
        <v>0</v>
      </c>
      <c r="T269" s="160">
        <f>S269*H269</f>
        <v>0</v>
      </c>
      <c r="AR269" s="22" t="s">
        <v>134</v>
      </c>
      <c r="AT269" s="22" t="s">
        <v>129</v>
      </c>
      <c r="AU269" s="22" t="s">
        <v>80</v>
      </c>
      <c r="AY269" s="22" t="s">
        <v>127</v>
      </c>
      <c r="BE269" s="161">
        <f>IF(N269="základní",J269,0)</f>
        <v>0</v>
      </c>
      <c r="BF269" s="161">
        <f>IF(N269="snížená",J269,0)</f>
        <v>0</v>
      </c>
      <c r="BG269" s="161">
        <f>IF(N269="zákl. přenesená",J269,0)</f>
        <v>0</v>
      </c>
      <c r="BH269" s="161">
        <f>IF(N269="sníž. přenesená",J269,0)</f>
        <v>0</v>
      </c>
      <c r="BI269" s="161">
        <f>IF(N269="nulová",J269,0)</f>
        <v>0</v>
      </c>
      <c r="BJ269" s="22" t="s">
        <v>75</v>
      </c>
      <c r="BK269" s="161">
        <f>ROUND(I269*H269,2)</f>
        <v>0</v>
      </c>
      <c r="BL269" s="22" t="s">
        <v>134</v>
      </c>
      <c r="BM269" s="22" t="s">
        <v>400</v>
      </c>
    </row>
    <row r="270" spans="2:65" s="1" customFormat="1">
      <c r="B270" s="36"/>
      <c r="D270" s="162" t="s">
        <v>136</v>
      </c>
      <c r="F270" s="163" t="s">
        <v>401</v>
      </c>
      <c r="L270" s="36"/>
      <c r="M270" s="164"/>
      <c r="N270" s="37"/>
      <c r="O270" s="37"/>
      <c r="P270" s="37"/>
      <c r="Q270" s="37"/>
      <c r="R270" s="37"/>
      <c r="S270" s="37"/>
      <c r="T270" s="65"/>
      <c r="AT270" s="22" t="s">
        <v>136</v>
      </c>
      <c r="AU270" s="22" t="s">
        <v>80</v>
      </c>
    </row>
    <row r="271" spans="2:65" s="11" customFormat="1">
      <c r="B271" s="165"/>
      <c r="D271" s="162" t="s">
        <v>138</v>
      </c>
      <c r="E271" s="166" t="s">
        <v>5</v>
      </c>
      <c r="F271" s="167" t="s">
        <v>402</v>
      </c>
      <c r="H271" s="168">
        <v>28.25</v>
      </c>
      <c r="L271" s="165"/>
      <c r="M271" s="169"/>
      <c r="N271" s="170"/>
      <c r="O271" s="170"/>
      <c r="P271" s="170"/>
      <c r="Q271" s="170"/>
      <c r="R271" s="170"/>
      <c r="S271" s="170"/>
      <c r="T271" s="171"/>
      <c r="AT271" s="166" t="s">
        <v>138</v>
      </c>
      <c r="AU271" s="166" t="s">
        <v>80</v>
      </c>
      <c r="AV271" s="11" t="s">
        <v>80</v>
      </c>
      <c r="AW271" s="11" t="s">
        <v>33</v>
      </c>
      <c r="AX271" s="11" t="s">
        <v>70</v>
      </c>
      <c r="AY271" s="166" t="s">
        <v>127</v>
      </c>
    </row>
    <row r="272" spans="2:65" s="12" customFormat="1">
      <c r="B272" s="172"/>
      <c r="D272" s="162" t="s">
        <v>138</v>
      </c>
      <c r="E272" s="173" t="s">
        <v>5</v>
      </c>
      <c r="F272" s="174" t="s">
        <v>141</v>
      </c>
      <c r="H272" s="175">
        <v>28.25</v>
      </c>
      <c r="L272" s="172"/>
      <c r="M272" s="176"/>
      <c r="N272" s="177"/>
      <c r="O272" s="177"/>
      <c r="P272" s="177"/>
      <c r="Q272" s="177"/>
      <c r="R272" s="177"/>
      <c r="S272" s="177"/>
      <c r="T272" s="178"/>
      <c r="AT272" s="173" t="s">
        <v>138</v>
      </c>
      <c r="AU272" s="173" t="s">
        <v>80</v>
      </c>
      <c r="AV272" s="12" t="s">
        <v>134</v>
      </c>
      <c r="AW272" s="12" t="s">
        <v>33</v>
      </c>
      <c r="AX272" s="12" t="s">
        <v>75</v>
      </c>
      <c r="AY272" s="173" t="s">
        <v>127</v>
      </c>
    </row>
    <row r="273" spans="2:65" s="1" customFormat="1" ht="22.9" customHeight="1">
      <c r="B273" s="150"/>
      <c r="C273" s="151" t="s">
        <v>403</v>
      </c>
      <c r="D273" s="151" t="s">
        <v>129</v>
      </c>
      <c r="E273" s="152" t="s">
        <v>404</v>
      </c>
      <c r="F273" s="153" t="s">
        <v>405</v>
      </c>
      <c r="G273" s="154" t="s">
        <v>178</v>
      </c>
      <c r="H273" s="155">
        <v>0.51</v>
      </c>
      <c r="I273" s="156"/>
      <c r="J273" s="156">
        <f>ROUND(I273*H273,2)</f>
        <v>0</v>
      </c>
      <c r="K273" s="153" t="s">
        <v>133</v>
      </c>
      <c r="L273" s="36"/>
      <c r="M273" s="157" t="s">
        <v>5</v>
      </c>
      <c r="N273" s="158" t="s">
        <v>41</v>
      </c>
      <c r="O273" s="159">
        <v>1.6950000000000001</v>
      </c>
      <c r="P273" s="159">
        <f>O273*H273</f>
        <v>0.86445000000000005</v>
      </c>
      <c r="Q273" s="159">
        <v>1.8907700000000001</v>
      </c>
      <c r="R273" s="159">
        <f>Q273*H273</f>
        <v>0.9642927</v>
      </c>
      <c r="S273" s="159">
        <v>0</v>
      </c>
      <c r="T273" s="160">
        <f>S273*H273</f>
        <v>0</v>
      </c>
      <c r="AR273" s="22" t="s">
        <v>134</v>
      </c>
      <c r="AT273" s="22" t="s">
        <v>129</v>
      </c>
      <c r="AU273" s="22" t="s">
        <v>80</v>
      </c>
      <c r="AY273" s="22" t="s">
        <v>127</v>
      </c>
      <c r="BE273" s="161">
        <f>IF(N273="základní",J273,0)</f>
        <v>0</v>
      </c>
      <c r="BF273" s="161">
        <f>IF(N273="snížená",J273,0)</f>
        <v>0</v>
      </c>
      <c r="BG273" s="161">
        <f>IF(N273="zákl. přenesená",J273,0)</f>
        <v>0</v>
      </c>
      <c r="BH273" s="161">
        <f>IF(N273="sníž. přenesená",J273,0)</f>
        <v>0</v>
      </c>
      <c r="BI273" s="161">
        <f>IF(N273="nulová",J273,0)</f>
        <v>0</v>
      </c>
      <c r="BJ273" s="22" t="s">
        <v>75</v>
      </c>
      <c r="BK273" s="161">
        <f>ROUND(I273*H273,2)</f>
        <v>0</v>
      </c>
      <c r="BL273" s="22" t="s">
        <v>134</v>
      </c>
      <c r="BM273" s="22" t="s">
        <v>406</v>
      </c>
    </row>
    <row r="274" spans="2:65" s="1" customFormat="1" ht="27">
      <c r="B274" s="36"/>
      <c r="D274" s="162" t="s">
        <v>136</v>
      </c>
      <c r="F274" s="163" t="s">
        <v>407</v>
      </c>
      <c r="L274" s="36"/>
      <c r="M274" s="164"/>
      <c r="N274" s="37"/>
      <c r="O274" s="37"/>
      <c r="P274" s="37"/>
      <c r="Q274" s="37"/>
      <c r="R274" s="37"/>
      <c r="S274" s="37"/>
      <c r="T274" s="65"/>
      <c r="AT274" s="22" t="s">
        <v>136</v>
      </c>
      <c r="AU274" s="22" t="s">
        <v>80</v>
      </c>
    </row>
    <row r="275" spans="2:65" s="11" customFormat="1">
      <c r="B275" s="165"/>
      <c r="D275" s="162" t="s">
        <v>138</v>
      </c>
      <c r="E275" s="166" t="s">
        <v>5</v>
      </c>
      <c r="F275" s="167" t="s">
        <v>408</v>
      </c>
      <c r="H275" s="168">
        <v>0.32</v>
      </c>
      <c r="L275" s="165"/>
      <c r="M275" s="169"/>
      <c r="N275" s="170"/>
      <c r="O275" s="170"/>
      <c r="P275" s="170"/>
      <c r="Q275" s="170"/>
      <c r="R275" s="170"/>
      <c r="S275" s="170"/>
      <c r="T275" s="171"/>
      <c r="AT275" s="166" t="s">
        <v>138</v>
      </c>
      <c r="AU275" s="166" t="s">
        <v>80</v>
      </c>
      <c r="AV275" s="11" t="s">
        <v>80</v>
      </c>
      <c r="AW275" s="11" t="s">
        <v>33</v>
      </c>
      <c r="AX275" s="11" t="s">
        <v>70</v>
      </c>
      <c r="AY275" s="166" t="s">
        <v>127</v>
      </c>
    </row>
    <row r="276" spans="2:65" s="11" customFormat="1">
      <c r="B276" s="165"/>
      <c r="D276" s="162" t="s">
        <v>138</v>
      </c>
      <c r="E276" s="166" t="s">
        <v>5</v>
      </c>
      <c r="F276" s="167" t="s">
        <v>409</v>
      </c>
      <c r="H276" s="168">
        <v>0.192</v>
      </c>
      <c r="L276" s="165"/>
      <c r="M276" s="169"/>
      <c r="N276" s="170"/>
      <c r="O276" s="170"/>
      <c r="P276" s="170"/>
      <c r="Q276" s="170"/>
      <c r="R276" s="170"/>
      <c r="S276" s="170"/>
      <c r="T276" s="171"/>
      <c r="AT276" s="166" t="s">
        <v>138</v>
      </c>
      <c r="AU276" s="166" t="s">
        <v>80</v>
      </c>
      <c r="AV276" s="11" t="s">
        <v>80</v>
      </c>
      <c r="AW276" s="11" t="s">
        <v>33</v>
      </c>
      <c r="AX276" s="11" t="s">
        <v>70</v>
      </c>
      <c r="AY276" s="166" t="s">
        <v>127</v>
      </c>
    </row>
    <row r="277" spans="2:65" s="12" customFormat="1">
      <c r="B277" s="172"/>
      <c r="D277" s="162" t="s">
        <v>138</v>
      </c>
      <c r="E277" s="173" t="s">
        <v>5</v>
      </c>
      <c r="F277" s="174" t="s">
        <v>141</v>
      </c>
      <c r="H277" s="175">
        <v>0.51200000000000001</v>
      </c>
      <c r="L277" s="172"/>
      <c r="M277" s="176"/>
      <c r="N277" s="177"/>
      <c r="O277" s="177"/>
      <c r="P277" s="177"/>
      <c r="Q277" s="177"/>
      <c r="R277" s="177"/>
      <c r="S277" s="177"/>
      <c r="T277" s="178"/>
      <c r="AT277" s="173" t="s">
        <v>138</v>
      </c>
      <c r="AU277" s="173" t="s">
        <v>80</v>
      </c>
      <c r="AV277" s="12" t="s">
        <v>134</v>
      </c>
      <c r="AW277" s="12" t="s">
        <v>33</v>
      </c>
      <c r="AX277" s="12" t="s">
        <v>70</v>
      </c>
      <c r="AY277" s="173" t="s">
        <v>127</v>
      </c>
    </row>
    <row r="278" spans="2:65" s="11" customFormat="1">
      <c r="B278" s="165"/>
      <c r="D278" s="162" t="s">
        <v>138</v>
      </c>
      <c r="E278" s="166" t="s">
        <v>5</v>
      </c>
      <c r="F278" s="167" t="s">
        <v>410</v>
      </c>
      <c r="H278" s="168">
        <v>0.51</v>
      </c>
      <c r="L278" s="165"/>
      <c r="M278" s="169"/>
      <c r="N278" s="170"/>
      <c r="O278" s="170"/>
      <c r="P278" s="170"/>
      <c r="Q278" s="170"/>
      <c r="R278" s="170"/>
      <c r="S278" s="170"/>
      <c r="T278" s="171"/>
      <c r="AT278" s="166" t="s">
        <v>138</v>
      </c>
      <c r="AU278" s="166" t="s">
        <v>80</v>
      </c>
      <c r="AV278" s="11" t="s">
        <v>80</v>
      </c>
      <c r="AW278" s="11" t="s">
        <v>33</v>
      </c>
      <c r="AX278" s="11" t="s">
        <v>75</v>
      </c>
      <c r="AY278" s="166" t="s">
        <v>127</v>
      </c>
    </row>
    <row r="279" spans="2:65" s="1" customFormat="1" ht="14.45" customHeight="1">
      <c r="B279" s="150"/>
      <c r="C279" s="151" t="s">
        <v>411</v>
      </c>
      <c r="D279" s="151" t="s">
        <v>129</v>
      </c>
      <c r="E279" s="152" t="s">
        <v>412</v>
      </c>
      <c r="F279" s="153" t="s">
        <v>413</v>
      </c>
      <c r="G279" s="154" t="s">
        <v>155</v>
      </c>
      <c r="H279" s="155">
        <v>5</v>
      </c>
      <c r="I279" s="156"/>
      <c r="J279" s="156">
        <f>ROUND(I279*H279,2)</f>
        <v>0</v>
      </c>
      <c r="K279" s="153" t="s">
        <v>133</v>
      </c>
      <c r="L279" s="36"/>
      <c r="M279" s="157" t="s">
        <v>5</v>
      </c>
      <c r="N279" s="158" t="s">
        <v>41</v>
      </c>
      <c r="O279" s="159">
        <v>0.28000000000000003</v>
      </c>
      <c r="P279" s="159">
        <f>O279*H279</f>
        <v>1.4000000000000001</v>
      </c>
      <c r="Q279" s="159">
        <v>6.6E-3</v>
      </c>
      <c r="R279" s="159">
        <f>Q279*H279</f>
        <v>3.3000000000000002E-2</v>
      </c>
      <c r="S279" s="159">
        <v>0</v>
      </c>
      <c r="T279" s="160">
        <f>S279*H279</f>
        <v>0</v>
      </c>
      <c r="AR279" s="22" t="s">
        <v>134</v>
      </c>
      <c r="AT279" s="22" t="s">
        <v>129</v>
      </c>
      <c r="AU279" s="22" t="s">
        <v>80</v>
      </c>
      <c r="AY279" s="22" t="s">
        <v>127</v>
      </c>
      <c r="BE279" s="161">
        <f>IF(N279="základní",J279,0)</f>
        <v>0</v>
      </c>
      <c r="BF279" s="161">
        <f>IF(N279="snížená",J279,0)</f>
        <v>0</v>
      </c>
      <c r="BG279" s="161">
        <f>IF(N279="zákl. přenesená",J279,0)</f>
        <v>0</v>
      </c>
      <c r="BH279" s="161">
        <f>IF(N279="sníž. přenesená",J279,0)</f>
        <v>0</v>
      </c>
      <c r="BI279" s="161">
        <f>IF(N279="nulová",J279,0)</f>
        <v>0</v>
      </c>
      <c r="BJ279" s="22" t="s">
        <v>75</v>
      </c>
      <c r="BK279" s="161">
        <f>ROUND(I279*H279,2)</f>
        <v>0</v>
      </c>
      <c r="BL279" s="22" t="s">
        <v>134</v>
      </c>
      <c r="BM279" s="22" t="s">
        <v>414</v>
      </c>
    </row>
    <row r="280" spans="2:65" s="1" customFormat="1">
      <c r="B280" s="36"/>
      <c r="D280" s="162" t="s">
        <v>136</v>
      </c>
      <c r="F280" s="163" t="s">
        <v>415</v>
      </c>
      <c r="L280" s="36"/>
      <c r="M280" s="164"/>
      <c r="N280" s="37"/>
      <c r="O280" s="37"/>
      <c r="P280" s="37"/>
      <c r="Q280" s="37"/>
      <c r="R280" s="37"/>
      <c r="S280" s="37"/>
      <c r="T280" s="65"/>
      <c r="AT280" s="22" t="s">
        <v>136</v>
      </c>
      <c r="AU280" s="22" t="s">
        <v>80</v>
      </c>
    </row>
    <row r="281" spans="2:65" s="11" customFormat="1">
      <c r="B281" s="165"/>
      <c r="D281" s="162" t="s">
        <v>138</v>
      </c>
      <c r="E281" s="166" t="s">
        <v>5</v>
      </c>
      <c r="F281" s="167" t="s">
        <v>416</v>
      </c>
      <c r="H281" s="168">
        <v>5</v>
      </c>
      <c r="L281" s="165"/>
      <c r="M281" s="169"/>
      <c r="N281" s="170"/>
      <c r="O281" s="170"/>
      <c r="P281" s="170"/>
      <c r="Q281" s="170"/>
      <c r="R281" s="170"/>
      <c r="S281" s="170"/>
      <c r="T281" s="171"/>
      <c r="AT281" s="166" t="s">
        <v>138</v>
      </c>
      <c r="AU281" s="166" t="s">
        <v>80</v>
      </c>
      <c r="AV281" s="11" t="s">
        <v>80</v>
      </c>
      <c r="AW281" s="11" t="s">
        <v>33</v>
      </c>
      <c r="AX281" s="11" t="s">
        <v>70</v>
      </c>
      <c r="AY281" s="166" t="s">
        <v>127</v>
      </c>
    </row>
    <row r="282" spans="2:65" s="12" customFormat="1">
      <c r="B282" s="172"/>
      <c r="D282" s="162" t="s">
        <v>138</v>
      </c>
      <c r="E282" s="173" t="s">
        <v>5</v>
      </c>
      <c r="F282" s="174" t="s">
        <v>141</v>
      </c>
      <c r="H282" s="175">
        <v>5</v>
      </c>
      <c r="L282" s="172"/>
      <c r="M282" s="176"/>
      <c r="N282" s="177"/>
      <c r="O282" s="177"/>
      <c r="P282" s="177"/>
      <c r="Q282" s="177"/>
      <c r="R282" s="177"/>
      <c r="S282" s="177"/>
      <c r="T282" s="178"/>
      <c r="AT282" s="173" t="s">
        <v>138</v>
      </c>
      <c r="AU282" s="173" t="s">
        <v>80</v>
      </c>
      <c r="AV282" s="12" t="s">
        <v>134</v>
      </c>
      <c r="AW282" s="12" t="s">
        <v>33</v>
      </c>
      <c r="AX282" s="12" t="s">
        <v>75</v>
      </c>
      <c r="AY282" s="173" t="s">
        <v>127</v>
      </c>
    </row>
    <row r="283" spans="2:65" s="1" customFormat="1" ht="22.9" customHeight="1">
      <c r="B283" s="150"/>
      <c r="C283" s="186" t="s">
        <v>417</v>
      </c>
      <c r="D283" s="186" t="s">
        <v>289</v>
      </c>
      <c r="E283" s="187" t="s">
        <v>418</v>
      </c>
      <c r="F283" s="188" t="s">
        <v>419</v>
      </c>
      <c r="G283" s="189" t="s">
        <v>155</v>
      </c>
      <c r="H283" s="190">
        <v>2.02</v>
      </c>
      <c r="I283" s="191"/>
      <c r="J283" s="191">
        <f>ROUND(I283*H283,2)</f>
        <v>0</v>
      </c>
      <c r="K283" s="188" t="s">
        <v>133</v>
      </c>
      <c r="L283" s="192"/>
      <c r="M283" s="193" t="s">
        <v>5</v>
      </c>
      <c r="N283" s="194" t="s">
        <v>41</v>
      </c>
      <c r="O283" s="159">
        <v>0</v>
      </c>
      <c r="P283" s="159">
        <f>O283*H283</f>
        <v>0</v>
      </c>
      <c r="Q283" s="159">
        <v>2.7E-2</v>
      </c>
      <c r="R283" s="159">
        <f>Q283*H283</f>
        <v>5.4539999999999998E-2</v>
      </c>
      <c r="S283" s="159">
        <v>0</v>
      </c>
      <c r="T283" s="160">
        <f>S283*H283</f>
        <v>0</v>
      </c>
      <c r="AR283" s="22" t="s">
        <v>175</v>
      </c>
      <c r="AT283" s="22" t="s">
        <v>289</v>
      </c>
      <c r="AU283" s="22" t="s">
        <v>80</v>
      </c>
      <c r="AY283" s="22" t="s">
        <v>127</v>
      </c>
      <c r="BE283" s="161">
        <f>IF(N283="základní",J283,0)</f>
        <v>0</v>
      </c>
      <c r="BF283" s="161">
        <f>IF(N283="snížená",J283,0)</f>
        <v>0</v>
      </c>
      <c r="BG283" s="161">
        <f>IF(N283="zákl. přenesená",J283,0)</f>
        <v>0</v>
      </c>
      <c r="BH283" s="161">
        <f>IF(N283="sníž. přenesená",J283,0)</f>
        <v>0</v>
      </c>
      <c r="BI283" s="161">
        <f>IF(N283="nulová",J283,0)</f>
        <v>0</v>
      </c>
      <c r="BJ283" s="22" t="s">
        <v>75</v>
      </c>
      <c r="BK283" s="161">
        <f>ROUND(I283*H283,2)</f>
        <v>0</v>
      </c>
      <c r="BL283" s="22" t="s">
        <v>134</v>
      </c>
      <c r="BM283" s="22" t="s">
        <v>420</v>
      </c>
    </row>
    <row r="284" spans="2:65" s="1" customFormat="1">
      <c r="B284" s="36"/>
      <c r="D284" s="162" t="s">
        <v>136</v>
      </c>
      <c r="F284" s="163" t="s">
        <v>421</v>
      </c>
      <c r="L284" s="36"/>
      <c r="M284" s="164"/>
      <c r="N284" s="37"/>
      <c r="O284" s="37"/>
      <c r="P284" s="37"/>
      <c r="Q284" s="37"/>
      <c r="R284" s="37"/>
      <c r="S284" s="37"/>
      <c r="T284" s="65"/>
      <c r="AT284" s="22" t="s">
        <v>136</v>
      </c>
      <c r="AU284" s="22" t="s">
        <v>80</v>
      </c>
    </row>
    <row r="285" spans="2:65" s="11" customFormat="1">
      <c r="B285" s="165"/>
      <c r="D285" s="162" t="s">
        <v>138</v>
      </c>
      <c r="E285" s="166" t="s">
        <v>5</v>
      </c>
      <c r="F285" s="167" t="s">
        <v>422</v>
      </c>
      <c r="H285" s="168">
        <v>2.02</v>
      </c>
      <c r="L285" s="165"/>
      <c r="M285" s="169"/>
      <c r="N285" s="170"/>
      <c r="O285" s="170"/>
      <c r="P285" s="170"/>
      <c r="Q285" s="170"/>
      <c r="R285" s="170"/>
      <c r="S285" s="170"/>
      <c r="T285" s="171"/>
      <c r="AT285" s="166" t="s">
        <v>138</v>
      </c>
      <c r="AU285" s="166" t="s">
        <v>80</v>
      </c>
      <c r="AV285" s="11" t="s">
        <v>80</v>
      </c>
      <c r="AW285" s="11" t="s">
        <v>33</v>
      </c>
      <c r="AX285" s="11" t="s">
        <v>70</v>
      </c>
      <c r="AY285" s="166" t="s">
        <v>127</v>
      </c>
    </row>
    <row r="286" spans="2:65" s="12" customFormat="1">
      <c r="B286" s="172"/>
      <c r="D286" s="162" t="s">
        <v>138</v>
      </c>
      <c r="E286" s="173" t="s">
        <v>5</v>
      </c>
      <c r="F286" s="174" t="s">
        <v>141</v>
      </c>
      <c r="H286" s="175">
        <v>2.02</v>
      </c>
      <c r="L286" s="172"/>
      <c r="M286" s="176"/>
      <c r="N286" s="177"/>
      <c r="O286" s="177"/>
      <c r="P286" s="177"/>
      <c r="Q286" s="177"/>
      <c r="R286" s="177"/>
      <c r="S286" s="177"/>
      <c r="T286" s="178"/>
      <c r="AT286" s="173" t="s">
        <v>138</v>
      </c>
      <c r="AU286" s="173" t="s">
        <v>80</v>
      </c>
      <c r="AV286" s="12" t="s">
        <v>134</v>
      </c>
      <c r="AW286" s="12" t="s">
        <v>33</v>
      </c>
      <c r="AX286" s="12" t="s">
        <v>75</v>
      </c>
      <c r="AY286" s="173" t="s">
        <v>127</v>
      </c>
    </row>
    <row r="287" spans="2:65" s="1" customFormat="1" ht="14.45" customHeight="1">
      <c r="B287" s="150"/>
      <c r="C287" s="186" t="s">
        <v>423</v>
      </c>
      <c r="D287" s="186" t="s">
        <v>289</v>
      </c>
      <c r="E287" s="187" t="s">
        <v>424</v>
      </c>
      <c r="F287" s="188" t="s">
        <v>425</v>
      </c>
      <c r="G287" s="189" t="s">
        <v>155</v>
      </c>
      <c r="H287" s="190">
        <v>3.03</v>
      </c>
      <c r="I287" s="191"/>
      <c r="J287" s="191">
        <f>ROUND(I287*H287,2)</f>
        <v>0</v>
      </c>
      <c r="K287" s="188" t="s">
        <v>5</v>
      </c>
      <c r="L287" s="192"/>
      <c r="M287" s="193" t="s">
        <v>5</v>
      </c>
      <c r="N287" s="194" t="s">
        <v>41</v>
      </c>
      <c r="O287" s="159">
        <v>0</v>
      </c>
      <c r="P287" s="159">
        <f>O287*H287</f>
        <v>0</v>
      </c>
      <c r="Q287" s="159">
        <v>5.0000000000000001E-3</v>
      </c>
      <c r="R287" s="159">
        <f>Q287*H287</f>
        <v>1.5149999999999999E-2</v>
      </c>
      <c r="S287" s="159">
        <v>0</v>
      </c>
      <c r="T287" s="160">
        <f>S287*H287</f>
        <v>0</v>
      </c>
      <c r="AR287" s="22" t="s">
        <v>175</v>
      </c>
      <c r="AT287" s="22" t="s">
        <v>289</v>
      </c>
      <c r="AU287" s="22" t="s">
        <v>80</v>
      </c>
      <c r="AY287" s="22" t="s">
        <v>127</v>
      </c>
      <c r="BE287" s="161">
        <f>IF(N287="základní",J287,0)</f>
        <v>0</v>
      </c>
      <c r="BF287" s="161">
        <f>IF(N287="snížená",J287,0)</f>
        <v>0</v>
      </c>
      <c r="BG287" s="161">
        <f>IF(N287="zákl. přenesená",J287,0)</f>
        <v>0</v>
      </c>
      <c r="BH287" s="161">
        <f>IF(N287="sníž. přenesená",J287,0)</f>
        <v>0</v>
      </c>
      <c r="BI287" s="161">
        <f>IF(N287="nulová",J287,0)</f>
        <v>0</v>
      </c>
      <c r="BJ287" s="22" t="s">
        <v>75</v>
      </c>
      <c r="BK287" s="161">
        <f>ROUND(I287*H287,2)</f>
        <v>0</v>
      </c>
      <c r="BL287" s="22" t="s">
        <v>134</v>
      </c>
      <c r="BM287" s="22" t="s">
        <v>426</v>
      </c>
    </row>
    <row r="288" spans="2:65" s="11" customFormat="1">
      <c r="B288" s="165"/>
      <c r="D288" s="162" t="s">
        <v>138</v>
      </c>
      <c r="E288" s="166" t="s">
        <v>5</v>
      </c>
      <c r="F288" s="167" t="s">
        <v>427</v>
      </c>
      <c r="H288" s="168">
        <v>3.03</v>
      </c>
      <c r="L288" s="165"/>
      <c r="M288" s="169"/>
      <c r="N288" s="170"/>
      <c r="O288" s="170"/>
      <c r="P288" s="170"/>
      <c r="Q288" s="170"/>
      <c r="R288" s="170"/>
      <c r="S288" s="170"/>
      <c r="T288" s="171"/>
      <c r="AT288" s="166" t="s">
        <v>138</v>
      </c>
      <c r="AU288" s="166" t="s">
        <v>80</v>
      </c>
      <c r="AV288" s="11" t="s">
        <v>80</v>
      </c>
      <c r="AW288" s="11" t="s">
        <v>33</v>
      </c>
      <c r="AX288" s="11" t="s">
        <v>70</v>
      </c>
      <c r="AY288" s="166" t="s">
        <v>127</v>
      </c>
    </row>
    <row r="289" spans="2:65" s="12" customFormat="1">
      <c r="B289" s="172"/>
      <c r="D289" s="162" t="s">
        <v>138</v>
      </c>
      <c r="E289" s="173" t="s">
        <v>5</v>
      </c>
      <c r="F289" s="174" t="s">
        <v>141</v>
      </c>
      <c r="H289" s="175">
        <v>3.03</v>
      </c>
      <c r="L289" s="172"/>
      <c r="M289" s="176"/>
      <c r="N289" s="177"/>
      <c r="O289" s="177"/>
      <c r="P289" s="177"/>
      <c r="Q289" s="177"/>
      <c r="R289" s="177"/>
      <c r="S289" s="177"/>
      <c r="T289" s="178"/>
      <c r="AT289" s="173" t="s">
        <v>138</v>
      </c>
      <c r="AU289" s="173" t="s">
        <v>80</v>
      </c>
      <c r="AV289" s="12" t="s">
        <v>134</v>
      </c>
      <c r="AW289" s="12" t="s">
        <v>33</v>
      </c>
      <c r="AX289" s="12" t="s">
        <v>75</v>
      </c>
      <c r="AY289" s="173" t="s">
        <v>127</v>
      </c>
    </row>
    <row r="290" spans="2:65" s="1" customFormat="1" ht="14.45" customHeight="1">
      <c r="B290" s="150"/>
      <c r="C290" s="151" t="s">
        <v>428</v>
      </c>
      <c r="D290" s="151" t="s">
        <v>129</v>
      </c>
      <c r="E290" s="152" t="s">
        <v>429</v>
      </c>
      <c r="F290" s="153" t="s">
        <v>430</v>
      </c>
      <c r="G290" s="154" t="s">
        <v>178</v>
      </c>
      <c r="H290" s="155">
        <v>0.61</v>
      </c>
      <c r="I290" s="156"/>
      <c r="J290" s="156">
        <f>ROUND(I290*H290,2)</f>
        <v>0</v>
      </c>
      <c r="K290" s="153" t="s">
        <v>133</v>
      </c>
      <c r="L290" s="36"/>
      <c r="M290" s="157" t="s">
        <v>5</v>
      </c>
      <c r="N290" s="158" t="s">
        <v>41</v>
      </c>
      <c r="O290" s="159">
        <v>1.4650000000000001</v>
      </c>
      <c r="P290" s="159">
        <f>O290*H290</f>
        <v>0.89365000000000006</v>
      </c>
      <c r="Q290" s="159">
        <v>2.234</v>
      </c>
      <c r="R290" s="159">
        <f>Q290*H290</f>
        <v>1.3627400000000001</v>
      </c>
      <c r="S290" s="159">
        <v>0</v>
      </c>
      <c r="T290" s="160">
        <f>S290*H290</f>
        <v>0</v>
      </c>
      <c r="AR290" s="22" t="s">
        <v>134</v>
      </c>
      <c r="AT290" s="22" t="s">
        <v>129</v>
      </c>
      <c r="AU290" s="22" t="s">
        <v>80</v>
      </c>
      <c r="AY290" s="22" t="s">
        <v>127</v>
      </c>
      <c r="BE290" s="161">
        <f>IF(N290="základní",J290,0)</f>
        <v>0</v>
      </c>
      <c r="BF290" s="161">
        <f>IF(N290="snížená",J290,0)</f>
        <v>0</v>
      </c>
      <c r="BG290" s="161">
        <f>IF(N290="zákl. přenesená",J290,0)</f>
        <v>0</v>
      </c>
      <c r="BH290" s="161">
        <f>IF(N290="sníž. přenesená",J290,0)</f>
        <v>0</v>
      </c>
      <c r="BI290" s="161">
        <f>IF(N290="nulová",J290,0)</f>
        <v>0</v>
      </c>
      <c r="BJ290" s="22" t="s">
        <v>75</v>
      </c>
      <c r="BK290" s="161">
        <f>ROUND(I290*H290,2)</f>
        <v>0</v>
      </c>
      <c r="BL290" s="22" t="s">
        <v>134</v>
      </c>
      <c r="BM290" s="22" t="s">
        <v>431</v>
      </c>
    </row>
    <row r="291" spans="2:65" s="1" customFormat="1" ht="27">
      <c r="B291" s="36"/>
      <c r="D291" s="162" t="s">
        <v>136</v>
      </c>
      <c r="F291" s="163" t="s">
        <v>432</v>
      </c>
      <c r="L291" s="36"/>
      <c r="M291" s="164"/>
      <c r="N291" s="37"/>
      <c r="O291" s="37"/>
      <c r="P291" s="37"/>
      <c r="Q291" s="37"/>
      <c r="R291" s="37"/>
      <c r="S291" s="37"/>
      <c r="T291" s="65"/>
      <c r="AT291" s="22" t="s">
        <v>136</v>
      </c>
      <c r="AU291" s="22" t="s">
        <v>80</v>
      </c>
    </row>
    <row r="292" spans="2:65" s="11" customFormat="1">
      <c r="B292" s="165"/>
      <c r="D292" s="162" t="s">
        <v>138</v>
      </c>
      <c r="E292" s="166" t="s">
        <v>5</v>
      </c>
      <c r="F292" s="167" t="s">
        <v>433</v>
      </c>
      <c r="H292" s="168">
        <v>0.32</v>
      </c>
      <c r="L292" s="165"/>
      <c r="M292" s="169"/>
      <c r="N292" s="170"/>
      <c r="O292" s="170"/>
      <c r="P292" s="170"/>
      <c r="Q292" s="170"/>
      <c r="R292" s="170"/>
      <c r="S292" s="170"/>
      <c r="T292" s="171"/>
      <c r="AT292" s="166" t="s">
        <v>138</v>
      </c>
      <c r="AU292" s="166" t="s">
        <v>80</v>
      </c>
      <c r="AV292" s="11" t="s">
        <v>80</v>
      </c>
      <c r="AW292" s="11" t="s">
        <v>33</v>
      </c>
      <c r="AX292" s="11" t="s">
        <v>70</v>
      </c>
      <c r="AY292" s="166" t="s">
        <v>127</v>
      </c>
    </row>
    <row r="293" spans="2:65" s="11" customFormat="1">
      <c r="B293" s="165"/>
      <c r="D293" s="162" t="s">
        <v>138</v>
      </c>
      <c r="E293" s="166" t="s">
        <v>5</v>
      </c>
      <c r="F293" s="167" t="s">
        <v>434</v>
      </c>
      <c r="H293" s="168">
        <v>0.28799999999999998</v>
      </c>
      <c r="L293" s="165"/>
      <c r="M293" s="169"/>
      <c r="N293" s="170"/>
      <c r="O293" s="170"/>
      <c r="P293" s="170"/>
      <c r="Q293" s="170"/>
      <c r="R293" s="170"/>
      <c r="S293" s="170"/>
      <c r="T293" s="171"/>
      <c r="AT293" s="166" t="s">
        <v>138</v>
      </c>
      <c r="AU293" s="166" t="s">
        <v>80</v>
      </c>
      <c r="AV293" s="11" t="s">
        <v>80</v>
      </c>
      <c r="AW293" s="11" t="s">
        <v>33</v>
      </c>
      <c r="AX293" s="11" t="s">
        <v>70</v>
      </c>
      <c r="AY293" s="166" t="s">
        <v>127</v>
      </c>
    </row>
    <row r="294" spans="2:65" s="12" customFormat="1">
      <c r="B294" s="172"/>
      <c r="D294" s="162" t="s">
        <v>138</v>
      </c>
      <c r="E294" s="173" t="s">
        <v>5</v>
      </c>
      <c r="F294" s="174" t="s">
        <v>141</v>
      </c>
      <c r="H294" s="175">
        <v>0.60799999999999998</v>
      </c>
      <c r="L294" s="172"/>
      <c r="M294" s="176"/>
      <c r="N294" s="177"/>
      <c r="O294" s="177"/>
      <c r="P294" s="177"/>
      <c r="Q294" s="177"/>
      <c r="R294" s="177"/>
      <c r="S294" s="177"/>
      <c r="T294" s="178"/>
      <c r="AT294" s="173" t="s">
        <v>138</v>
      </c>
      <c r="AU294" s="173" t="s">
        <v>80</v>
      </c>
      <c r="AV294" s="12" t="s">
        <v>134</v>
      </c>
      <c r="AW294" s="12" t="s">
        <v>33</v>
      </c>
      <c r="AX294" s="12" t="s">
        <v>70</v>
      </c>
      <c r="AY294" s="173" t="s">
        <v>127</v>
      </c>
    </row>
    <row r="295" spans="2:65" s="11" customFormat="1">
      <c r="B295" s="165"/>
      <c r="D295" s="162" t="s">
        <v>138</v>
      </c>
      <c r="E295" s="166" t="s">
        <v>5</v>
      </c>
      <c r="F295" s="167" t="s">
        <v>435</v>
      </c>
      <c r="H295" s="168">
        <v>0.61</v>
      </c>
      <c r="L295" s="165"/>
      <c r="M295" s="169"/>
      <c r="N295" s="170"/>
      <c r="O295" s="170"/>
      <c r="P295" s="170"/>
      <c r="Q295" s="170"/>
      <c r="R295" s="170"/>
      <c r="S295" s="170"/>
      <c r="T295" s="171"/>
      <c r="AT295" s="166" t="s">
        <v>138</v>
      </c>
      <c r="AU295" s="166" t="s">
        <v>80</v>
      </c>
      <c r="AV295" s="11" t="s">
        <v>80</v>
      </c>
      <c r="AW295" s="11" t="s">
        <v>33</v>
      </c>
      <c r="AX295" s="11" t="s">
        <v>75</v>
      </c>
      <c r="AY295" s="166" t="s">
        <v>127</v>
      </c>
    </row>
    <row r="296" spans="2:65" s="1" customFormat="1" ht="22.9" customHeight="1">
      <c r="B296" s="150"/>
      <c r="C296" s="151" t="s">
        <v>436</v>
      </c>
      <c r="D296" s="151" t="s">
        <v>129</v>
      </c>
      <c r="E296" s="152" t="s">
        <v>437</v>
      </c>
      <c r="F296" s="153" t="s">
        <v>438</v>
      </c>
      <c r="G296" s="154" t="s">
        <v>132</v>
      </c>
      <c r="H296" s="155">
        <v>2.44</v>
      </c>
      <c r="I296" s="156"/>
      <c r="J296" s="156">
        <f>ROUND(I296*H296,2)</f>
        <v>0</v>
      </c>
      <c r="K296" s="153" t="s">
        <v>133</v>
      </c>
      <c r="L296" s="36"/>
      <c r="M296" s="157" t="s">
        <v>5</v>
      </c>
      <c r="N296" s="158" t="s">
        <v>41</v>
      </c>
      <c r="O296" s="159">
        <v>0.82099999999999995</v>
      </c>
      <c r="P296" s="159">
        <f>O296*H296</f>
        <v>2.0032399999999999</v>
      </c>
      <c r="Q296" s="159">
        <v>6.3200000000000001E-3</v>
      </c>
      <c r="R296" s="159">
        <f>Q296*H296</f>
        <v>1.54208E-2</v>
      </c>
      <c r="S296" s="159">
        <v>0</v>
      </c>
      <c r="T296" s="160">
        <f>S296*H296</f>
        <v>0</v>
      </c>
      <c r="AR296" s="22" t="s">
        <v>134</v>
      </c>
      <c r="AT296" s="22" t="s">
        <v>129</v>
      </c>
      <c r="AU296" s="22" t="s">
        <v>80</v>
      </c>
      <c r="AY296" s="22" t="s">
        <v>127</v>
      </c>
      <c r="BE296" s="161">
        <f>IF(N296="základní",J296,0)</f>
        <v>0</v>
      </c>
      <c r="BF296" s="161">
        <f>IF(N296="snížená",J296,0)</f>
        <v>0</v>
      </c>
      <c r="BG296" s="161">
        <f>IF(N296="zákl. přenesená",J296,0)</f>
        <v>0</v>
      </c>
      <c r="BH296" s="161">
        <f>IF(N296="sníž. přenesená",J296,0)</f>
        <v>0</v>
      </c>
      <c r="BI296" s="161">
        <f>IF(N296="nulová",J296,0)</f>
        <v>0</v>
      </c>
      <c r="BJ296" s="22" t="s">
        <v>75</v>
      </c>
      <c r="BK296" s="161">
        <f>ROUND(I296*H296,2)</f>
        <v>0</v>
      </c>
      <c r="BL296" s="22" t="s">
        <v>134</v>
      </c>
      <c r="BM296" s="22" t="s">
        <v>439</v>
      </c>
    </row>
    <row r="297" spans="2:65" s="1" customFormat="1" ht="27">
      <c r="B297" s="36"/>
      <c r="D297" s="162" t="s">
        <v>136</v>
      </c>
      <c r="F297" s="163" t="s">
        <v>440</v>
      </c>
      <c r="L297" s="36"/>
      <c r="M297" s="164"/>
      <c r="N297" s="37"/>
      <c r="O297" s="37"/>
      <c r="P297" s="37"/>
      <c r="Q297" s="37"/>
      <c r="R297" s="37"/>
      <c r="S297" s="37"/>
      <c r="T297" s="65"/>
      <c r="AT297" s="22" t="s">
        <v>136</v>
      </c>
      <c r="AU297" s="22" t="s">
        <v>80</v>
      </c>
    </row>
    <row r="298" spans="2:65" s="11" customFormat="1">
      <c r="B298" s="165"/>
      <c r="D298" s="162" t="s">
        <v>138</v>
      </c>
      <c r="E298" s="166" t="s">
        <v>5</v>
      </c>
      <c r="F298" s="167" t="s">
        <v>441</v>
      </c>
      <c r="H298" s="168">
        <v>1.6</v>
      </c>
      <c r="L298" s="165"/>
      <c r="M298" s="169"/>
      <c r="N298" s="170"/>
      <c r="O298" s="170"/>
      <c r="P298" s="170"/>
      <c r="Q298" s="170"/>
      <c r="R298" s="170"/>
      <c r="S298" s="170"/>
      <c r="T298" s="171"/>
      <c r="AT298" s="166" t="s">
        <v>138</v>
      </c>
      <c r="AU298" s="166" t="s">
        <v>80</v>
      </c>
      <c r="AV298" s="11" t="s">
        <v>80</v>
      </c>
      <c r="AW298" s="11" t="s">
        <v>33</v>
      </c>
      <c r="AX298" s="11" t="s">
        <v>70</v>
      </c>
      <c r="AY298" s="166" t="s">
        <v>127</v>
      </c>
    </row>
    <row r="299" spans="2:65" s="11" customFormat="1">
      <c r="B299" s="165"/>
      <c r="D299" s="162" t="s">
        <v>138</v>
      </c>
      <c r="E299" s="166" t="s">
        <v>5</v>
      </c>
      <c r="F299" s="167" t="s">
        <v>442</v>
      </c>
      <c r="H299" s="168">
        <v>0.84</v>
      </c>
      <c r="L299" s="165"/>
      <c r="M299" s="169"/>
      <c r="N299" s="170"/>
      <c r="O299" s="170"/>
      <c r="P299" s="170"/>
      <c r="Q299" s="170"/>
      <c r="R299" s="170"/>
      <c r="S299" s="170"/>
      <c r="T299" s="171"/>
      <c r="AT299" s="166" t="s">
        <v>138</v>
      </c>
      <c r="AU299" s="166" t="s">
        <v>80</v>
      </c>
      <c r="AV299" s="11" t="s">
        <v>80</v>
      </c>
      <c r="AW299" s="11" t="s">
        <v>33</v>
      </c>
      <c r="AX299" s="11" t="s">
        <v>70</v>
      </c>
      <c r="AY299" s="166" t="s">
        <v>127</v>
      </c>
    </row>
    <row r="300" spans="2:65" s="12" customFormat="1">
      <c r="B300" s="172"/>
      <c r="D300" s="162" t="s">
        <v>138</v>
      </c>
      <c r="E300" s="173" t="s">
        <v>5</v>
      </c>
      <c r="F300" s="174" t="s">
        <v>141</v>
      </c>
      <c r="H300" s="175">
        <v>2.44</v>
      </c>
      <c r="L300" s="172"/>
      <c r="M300" s="176"/>
      <c r="N300" s="177"/>
      <c r="O300" s="177"/>
      <c r="P300" s="177"/>
      <c r="Q300" s="177"/>
      <c r="R300" s="177"/>
      <c r="S300" s="177"/>
      <c r="T300" s="178"/>
      <c r="AT300" s="173" t="s">
        <v>138</v>
      </c>
      <c r="AU300" s="173" t="s">
        <v>80</v>
      </c>
      <c r="AV300" s="12" t="s">
        <v>134</v>
      </c>
      <c r="AW300" s="12" t="s">
        <v>33</v>
      </c>
      <c r="AX300" s="12" t="s">
        <v>70</v>
      </c>
      <c r="AY300" s="173" t="s">
        <v>127</v>
      </c>
    </row>
    <row r="301" spans="2:65" s="11" customFormat="1">
      <c r="B301" s="165"/>
      <c r="D301" s="162" t="s">
        <v>138</v>
      </c>
      <c r="E301" s="166" t="s">
        <v>5</v>
      </c>
      <c r="F301" s="167" t="s">
        <v>443</v>
      </c>
      <c r="H301" s="168">
        <v>2.44</v>
      </c>
      <c r="L301" s="165"/>
      <c r="M301" s="169"/>
      <c r="N301" s="170"/>
      <c r="O301" s="170"/>
      <c r="P301" s="170"/>
      <c r="Q301" s="170"/>
      <c r="R301" s="170"/>
      <c r="S301" s="170"/>
      <c r="T301" s="171"/>
      <c r="AT301" s="166" t="s">
        <v>138</v>
      </c>
      <c r="AU301" s="166" t="s">
        <v>80</v>
      </c>
      <c r="AV301" s="11" t="s">
        <v>80</v>
      </c>
      <c r="AW301" s="11" t="s">
        <v>33</v>
      </c>
      <c r="AX301" s="11" t="s">
        <v>75</v>
      </c>
      <c r="AY301" s="166" t="s">
        <v>127</v>
      </c>
    </row>
    <row r="302" spans="2:65" s="1" customFormat="1" ht="22.9" customHeight="1">
      <c r="B302" s="150"/>
      <c r="C302" s="151" t="s">
        <v>444</v>
      </c>
      <c r="D302" s="151" t="s">
        <v>129</v>
      </c>
      <c r="E302" s="152" t="s">
        <v>445</v>
      </c>
      <c r="F302" s="153" t="s">
        <v>446</v>
      </c>
      <c r="G302" s="154" t="s">
        <v>132</v>
      </c>
      <c r="H302" s="155">
        <v>28.25</v>
      </c>
      <c r="I302" s="156"/>
      <c r="J302" s="156">
        <f>ROUND(I302*H302,2)</f>
        <v>0</v>
      </c>
      <c r="K302" s="153" t="s">
        <v>5</v>
      </c>
      <c r="L302" s="36"/>
      <c r="M302" s="157" t="s">
        <v>5</v>
      </c>
      <c r="N302" s="158" t="s">
        <v>41</v>
      </c>
      <c r="O302" s="159">
        <v>1.1910000000000001</v>
      </c>
      <c r="P302" s="159">
        <f>O302*H302</f>
        <v>33.64575</v>
      </c>
      <c r="Q302" s="159">
        <v>0.74326999999999999</v>
      </c>
      <c r="R302" s="159">
        <f>Q302*H302</f>
        <v>20.997377499999999</v>
      </c>
      <c r="S302" s="159">
        <v>0</v>
      </c>
      <c r="T302" s="160">
        <f>S302*H302</f>
        <v>0</v>
      </c>
      <c r="AR302" s="22" t="s">
        <v>134</v>
      </c>
      <c r="AT302" s="22" t="s">
        <v>129</v>
      </c>
      <c r="AU302" s="22" t="s">
        <v>80</v>
      </c>
      <c r="AY302" s="22" t="s">
        <v>127</v>
      </c>
      <c r="BE302" s="161">
        <f>IF(N302="základní",J302,0)</f>
        <v>0</v>
      </c>
      <c r="BF302" s="161">
        <f>IF(N302="snížená",J302,0)</f>
        <v>0</v>
      </c>
      <c r="BG302" s="161">
        <f>IF(N302="zákl. přenesená",J302,0)</f>
        <v>0</v>
      </c>
      <c r="BH302" s="161">
        <f>IF(N302="sníž. přenesená",J302,0)</f>
        <v>0</v>
      </c>
      <c r="BI302" s="161">
        <f>IF(N302="nulová",J302,0)</f>
        <v>0</v>
      </c>
      <c r="BJ302" s="22" t="s">
        <v>75</v>
      </c>
      <c r="BK302" s="161">
        <f>ROUND(I302*H302,2)</f>
        <v>0</v>
      </c>
      <c r="BL302" s="22" t="s">
        <v>134</v>
      </c>
      <c r="BM302" s="22" t="s">
        <v>447</v>
      </c>
    </row>
    <row r="303" spans="2:65" s="11" customFormat="1">
      <c r="B303" s="165"/>
      <c r="D303" s="162" t="s">
        <v>138</v>
      </c>
      <c r="E303" s="166" t="s">
        <v>5</v>
      </c>
      <c r="F303" s="167" t="s">
        <v>402</v>
      </c>
      <c r="H303" s="168">
        <v>28.25</v>
      </c>
      <c r="L303" s="165"/>
      <c r="M303" s="169"/>
      <c r="N303" s="170"/>
      <c r="O303" s="170"/>
      <c r="P303" s="170"/>
      <c r="Q303" s="170"/>
      <c r="R303" s="170"/>
      <c r="S303" s="170"/>
      <c r="T303" s="171"/>
      <c r="AT303" s="166" t="s">
        <v>138</v>
      </c>
      <c r="AU303" s="166" t="s">
        <v>80</v>
      </c>
      <c r="AV303" s="11" t="s">
        <v>80</v>
      </c>
      <c r="AW303" s="11" t="s">
        <v>33</v>
      </c>
      <c r="AX303" s="11" t="s">
        <v>70</v>
      </c>
      <c r="AY303" s="166" t="s">
        <v>127</v>
      </c>
    </row>
    <row r="304" spans="2:65" s="12" customFormat="1">
      <c r="B304" s="172"/>
      <c r="D304" s="162" t="s">
        <v>138</v>
      </c>
      <c r="E304" s="173" t="s">
        <v>5</v>
      </c>
      <c r="F304" s="174" t="s">
        <v>141</v>
      </c>
      <c r="H304" s="175">
        <v>28.25</v>
      </c>
      <c r="L304" s="172"/>
      <c r="M304" s="176"/>
      <c r="N304" s="177"/>
      <c r="O304" s="177"/>
      <c r="P304" s="177"/>
      <c r="Q304" s="177"/>
      <c r="R304" s="177"/>
      <c r="S304" s="177"/>
      <c r="T304" s="178"/>
      <c r="AT304" s="173" t="s">
        <v>138</v>
      </c>
      <c r="AU304" s="173" t="s">
        <v>80</v>
      </c>
      <c r="AV304" s="12" t="s">
        <v>134</v>
      </c>
      <c r="AW304" s="12" t="s">
        <v>33</v>
      </c>
      <c r="AX304" s="12" t="s">
        <v>75</v>
      </c>
      <c r="AY304" s="173" t="s">
        <v>127</v>
      </c>
    </row>
    <row r="305" spans="2:65" s="10" customFormat="1" ht="29.85" customHeight="1">
      <c r="B305" s="138"/>
      <c r="D305" s="139" t="s">
        <v>69</v>
      </c>
      <c r="E305" s="148" t="s">
        <v>157</v>
      </c>
      <c r="F305" s="148" t="s">
        <v>448</v>
      </c>
      <c r="J305" s="149">
        <f>BK305</f>
        <v>0</v>
      </c>
      <c r="L305" s="138"/>
      <c r="M305" s="142"/>
      <c r="N305" s="143"/>
      <c r="O305" s="143"/>
      <c r="P305" s="144">
        <f>SUM(P306:P419)</f>
        <v>426.98869999999994</v>
      </c>
      <c r="Q305" s="143"/>
      <c r="R305" s="144">
        <f>SUM(R306:R419)</f>
        <v>129.929215</v>
      </c>
      <c r="S305" s="143"/>
      <c r="T305" s="145">
        <f>SUM(T306:T419)</f>
        <v>0</v>
      </c>
      <c r="AR305" s="139" t="s">
        <v>75</v>
      </c>
      <c r="AT305" s="146" t="s">
        <v>69</v>
      </c>
      <c r="AU305" s="146" t="s">
        <v>75</v>
      </c>
      <c r="AY305" s="139" t="s">
        <v>127</v>
      </c>
      <c r="BK305" s="147">
        <f>SUM(BK306:BK419)</f>
        <v>0</v>
      </c>
    </row>
    <row r="306" spans="2:65" s="1" customFormat="1" ht="14.45" customHeight="1">
      <c r="B306" s="150"/>
      <c r="C306" s="151" t="s">
        <v>449</v>
      </c>
      <c r="D306" s="151" t="s">
        <v>129</v>
      </c>
      <c r="E306" s="152" t="s">
        <v>450</v>
      </c>
      <c r="F306" s="153" t="s">
        <v>451</v>
      </c>
      <c r="G306" s="154" t="s">
        <v>132</v>
      </c>
      <c r="H306" s="155">
        <v>571</v>
      </c>
      <c r="I306" s="156"/>
      <c r="J306" s="156">
        <f>ROUND(I306*H306,2)</f>
        <v>0</v>
      </c>
      <c r="K306" s="153" t="s">
        <v>5</v>
      </c>
      <c r="L306" s="36"/>
      <c r="M306" s="157" t="s">
        <v>5</v>
      </c>
      <c r="N306" s="158" t="s">
        <v>41</v>
      </c>
      <c r="O306" s="159">
        <v>2.5999999999999999E-2</v>
      </c>
      <c r="P306" s="159">
        <f>O306*H306</f>
        <v>14.846</v>
      </c>
      <c r="Q306" s="159">
        <v>0</v>
      </c>
      <c r="R306" s="159">
        <f>Q306*H306</f>
        <v>0</v>
      </c>
      <c r="S306" s="159">
        <v>0</v>
      </c>
      <c r="T306" s="160">
        <f>S306*H306</f>
        <v>0</v>
      </c>
      <c r="AR306" s="22" t="s">
        <v>134</v>
      </c>
      <c r="AT306" s="22" t="s">
        <v>129</v>
      </c>
      <c r="AU306" s="22" t="s">
        <v>80</v>
      </c>
      <c r="AY306" s="22" t="s">
        <v>127</v>
      </c>
      <c r="BE306" s="161">
        <f>IF(N306="základní",J306,0)</f>
        <v>0</v>
      </c>
      <c r="BF306" s="161">
        <f>IF(N306="snížená",J306,0)</f>
        <v>0</v>
      </c>
      <c r="BG306" s="161">
        <f>IF(N306="zákl. přenesená",J306,0)</f>
        <v>0</v>
      </c>
      <c r="BH306" s="161">
        <f>IF(N306="sníž. přenesená",J306,0)</f>
        <v>0</v>
      </c>
      <c r="BI306" s="161">
        <f>IF(N306="nulová",J306,0)</f>
        <v>0</v>
      </c>
      <c r="BJ306" s="22" t="s">
        <v>75</v>
      </c>
      <c r="BK306" s="161">
        <f>ROUND(I306*H306,2)</f>
        <v>0</v>
      </c>
      <c r="BL306" s="22" t="s">
        <v>134</v>
      </c>
      <c r="BM306" s="22" t="s">
        <v>452</v>
      </c>
    </row>
    <row r="307" spans="2:65" s="1" customFormat="1">
      <c r="B307" s="36"/>
      <c r="D307" s="162" t="s">
        <v>136</v>
      </c>
      <c r="F307" s="163" t="s">
        <v>451</v>
      </c>
      <c r="L307" s="36"/>
      <c r="M307" s="164"/>
      <c r="N307" s="37"/>
      <c r="O307" s="37"/>
      <c r="P307" s="37"/>
      <c r="Q307" s="37"/>
      <c r="R307" s="37"/>
      <c r="S307" s="37"/>
      <c r="T307" s="65"/>
      <c r="AT307" s="22" t="s">
        <v>136</v>
      </c>
      <c r="AU307" s="22" t="s">
        <v>80</v>
      </c>
    </row>
    <row r="308" spans="2:65" s="11" customFormat="1">
      <c r="B308" s="165"/>
      <c r="D308" s="162" t="s">
        <v>138</v>
      </c>
      <c r="E308" s="166" t="s">
        <v>5</v>
      </c>
      <c r="F308" s="167" t="s">
        <v>453</v>
      </c>
      <c r="H308" s="168">
        <v>559</v>
      </c>
      <c r="L308" s="165"/>
      <c r="M308" s="169"/>
      <c r="N308" s="170"/>
      <c r="O308" s="170"/>
      <c r="P308" s="170"/>
      <c r="Q308" s="170"/>
      <c r="R308" s="170"/>
      <c r="S308" s="170"/>
      <c r="T308" s="171"/>
      <c r="AT308" s="166" t="s">
        <v>138</v>
      </c>
      <c r="AU308" s="166" t="s">
        <v>80</v>
      </c>
      <c r="AV308" s="11" t="s">
        <v>80</v>
      </c>
      <c r="AW308" s="11" t="s">
        <v>33</v>
      </c>
      <c r="AX308" s="11" t="s">
        <v>70</v>
      </c>
      <c r="AY308" s="166" t="s">
        <v>127</v>
      </c>
    </row>
    <row r="309" spans="2:65" s="13" customFormat="1">
      <c r="B309" s="179"/>
      <c r="D309" s="162" t="s">
        <v>138</v>
      </c>
      <c r="E309" s="180" t="s">
        <v>5</v>
      </c>
      <c r="F309" s="181" t="s">
        <v>454</v>
      </c>
      <c r="H309" s="182">
        <v>559</v>
      </c>
      <c r="L309" s="179"/>
      <c r="M309" s="183"/>
      <c r="N309" s="184"/>
      <c r="O309" s="184"/>
      <c r="P309" s="184"/>
      <c r="Q309" s="184"/>
      <c r="R309" s="184"/>
      <c r="S309" s="184"/>
      <c r="T309" s="185"/>
      <c r="AT309" s="180" t="s">
        <v>138</v>
      </c>
      <c r="AU309" s="180" t="s">
        <v>80</v>
      </c>
      <c r="AV309" s="13" t="s">
        <v>146</v>
      </c>
      <c r="AW309" s="13" t="s">
        <v>33</v>
      </c>
      <c r="AX309" s="13" t="s">
        <v>70</v>
      </c>
      <c r="AY309" s="180" t="s">
        <v>127</v>
      </c>
    </row>
    <row r="310" spans="2:65" s="11" customFormat="1">
      <c r="B310" s="165"/>
      <c r="D310" s="162" t="s">
        <v>138</v>
      </c>
      <c r="E310" s="166" t="s">
        <v>5</v>
      </c>
      <c r="F310" s="167" t="s">
        <v>202</v>
      </c>
      <c r="H310" s="168">
        <v>12</v>
      </c>
      <c r="L310" s="165"/>
      <c r="M310" s="169"/>
      <c r="N310" s="170"/>
      <c r="O310" s="170"/>
      <c r="P310" s="170"/>
      <c r="Q310" s="170"/>
      <c r="R310" s="170"/>
      <c r="S310" s="170"/>
      <c r="T310" s="171"/>
      <c r="AT310" s="166" t="s">
        <v>138</v>
      </c>
      <c r="AU310" s="166" t="s">
        <v>80</v>
      </c>
      <c r="AV310" s="11" t="s">
        <v>80</v>
      </c>
      <c r="AW310" s="11" t="s">
        <v>33</v>
      </c>
      <c r="AX310" s="11" t="s">
        <v>70</v>
      </c>
      <c r="AY310" s="166" t="s">
        <v>127</v>
      </c>
    </row>
    <row r="311" spans="2:65" s="13" customFormat="1">
      <c r="B311" s="179"/>
      <c r="D311" s="162" t="s">
        <v>138</v>
      </c>
      <c r="E311" s="180" t="s">
        <v>5</v>
      </c>
      <c r="F311" s="181" t="s">
        <v>455</v>
      </c>
      <c r="H311" s="182">
        <v>12</v>
      </c>
      <c r="L311" s="179"/>
      <c r="M311" s="183"/>
      <c r="N311" s="184"/>
      <c r="O311" s="184"/>
      <c r="P311" s="184"/>
      <c r="Q311" s="184"/>
      <c r="R311" s="184"/>
      <c r="S311" s="184"/>
      <c r="T311" s="185"/>
      <c r="AT311" s="180" t="s">
        <v>138</v>
      </c>
      <c r="AU311" s="180" t="s">
        <v>80</v>
      </c>
      <c r="AV311" s="13" t="s">
        <v>146</v>
      </c>
      <c r="AW311" s="13" t="s">
        <v>33</v>
      </c>
      <c r="AX311" s="13" t="s">
        <v>70</v>
      </c>
      <c r="AY311" s="180" t="s">
        <v>127</v>
      </c>
    </row>
    <row r="312" spans="2:65" s="12" customFormat="1">
      <c r="B312" s="172"/>
      <c r="D312" s="162" t="s">
        <v>138</v>
      </c>
      <c r="E312" s="173" t="s">
        <v>5</v>
      </c>
      <c r="F312" s="174" t="s">
        <v>141</v>
      </c>
      <c r="H312" s="175">
        <v>571</v>
      </c>
      <c r="L312" s="172"/>
      <c r="M312" s="176"/>
      <c r="N312" s="177"/>
      <c r="O312" s="177"/>
      <c r="P312" s="177"/>
      <c r="Q312" s="177"/>
      <c r="R312" s="177"/>
      <c r="S312" s="177"/>
      <c r="T312" s="178"/>
      <c r="AT312" s="173" t="s">
        <v>138</v>
      </c>
      <c r="AU312" s="173" t="s">
        <v>80</v>
      </c>
      <c r="AV312" s="12" t="s">
        <v>134</v>
      </c>
      <c r="AW312" s="12" t="s">
        <v>33</v>
      </c>
      <c r="AX312" s="12" t="s">
        <v>75</v>
      </c>
      <c r="AY312" s="173" t="s">
        <v>127</v>
      </c>
    </row>
    <row r="313" spans="2:65" s="1" customFormat="1" ht="14.45" customHeight="1">
      <c r="B313" s="150"/>
      <c r="C313" s="151" t="s">
        <v>456</v>
      </c>
      <c r="D313" s="151" t="s">
        <v>129</v>
      </c>
      <c r="E313" s="152" t="s">
        <v>457</v>
      </c>
      <c r="F313" s="153" t="s">
        <v>458</v>
      </c>
      <c r="G313" s="154" t="s">
        <v>132</v>
      </c>
      <c r="H313" s="155">
        <v>559</v>
      </c>
      <c r="I313" s="156"/>
      <c r="J313" s="156">
        <f>ROUND(I313*H313,2)</f>
        <v>0</v>
      </c>
      <c r="K313" s="153" t="s">
        <v>133</v>
      </c>
      <c r="L313" s="36"/>
      <c r="M313" s="157" t="s">
        <v>5</v>
      </c>
      <c r="N313" s="158" t="s">
        <v>41</v>
      </c>
      <c r="O313" s="159">
        <v>2.3E-2</v>
      </c>
      <c r="P313" s="159">
        <f>O313*H313</f>
        <v>12.856999999999999</v>
      </c>
      <c r="Q313" s="159">
        <v>0</v>
      </c>
      <c r="R313" s="159">
        <f>Q313*H313</f>
        <v>0</v>
      </c>
      <c r="S313" s="159">
        <v>0</v>
      </c>
      <c r="T313" s="160">
        <f>S313*H313</f>
        <v>0</v>
      </c>
      <c r="AR313" s="22" t="s">
        <v>134</v>
      </c>
      <c r="AT313" s="22" t="s">
        <v>129</v>
      </c>
      <c r="AU313" s="22" t="s">
        <v>80</v>
      </c>
      <c r="AY313" s="22" t="s">
        <v>127</v>
      </c>
      <c r="BE313" s="161">
        <f>IF(N313="základní",J313,0)</f>
        <v>0</v>
      </c>
      <c r="BF313" s="161">
        <f>IF(N313="snížená",J313,0)</f>
        <v>0</v>
      </c>
      <c r="BG313" s="161">
        <f>IF(N313="zákl. přenesená",J313,0)</f>
        <v>0</v>
      </c>
      <c r="BH313" s="161">
        <f>IF(N313="sníž. přenesená",J313,0)</f>
        <v>0</v>
      </c>
      <c r="BI313" s="161">
        <f>IF(N313="nulová",J313,0)</f>
        <v>0</v>
      </c>
      <c r="BJ313" s="22" t="s">
        <v>75</v>
      </c>
      <c r="BK313" s="161">
        <f>ROUND(I313*H313,2)</f>
        <v>0</v>
      </c>
      <c r="BL313" s="22" t="s">
        <v>134</v>
      </c>
      <c r="BM313" s="22" t="s">
        <v>459</v>
      </c>
    </row>
    <row r="314" spans="2:65" s="1" customFormat="1">
      <c r="B314" s="36"/>
      <c r="D314" s="162" t="s">
        <v>136</v>
      </c>
      <c r="F314" s="163" t="s">
        <v>460</v>
      </c>
      <c r="L314" s="36"/>
      <c r="M314" s="164"/>
      <c r="N314" s="37"/>
      <c r="O314" s="37"/>
      <c r="P314" s="37"/>
      <c r="Q314" s="37"/>
      <c r="R314" s="37"/>
      <c r="S314" s="37"/>
      <c r="T314" s="65"/>
      <c r="AT314" s="22" t="s">
        <v>136</v>
      </c>
      <c r="AU314" s="22" t="s">
        <v>80</v>
      </c>
    </row>
    <row r="315" spans="2:65" s="11" customFormat="1">
      <c r="B315" s="165"/>
      <c r="D315" s="162" t="s">
        <v>138</v>
      </c>
      <c r="E315" s="166" t="s">
        <v>5</v>
      </c>
      <c r="F315" s="167" t="s">
        <v>461</v>
      </c>
      <c r="H315" s="168">
        <v>559</v>
      </c>
      <c r="L315" s="165"/>
      <c r="M315" s="169"/>
      <c r="N315" s="170"/>
      <c r="O315" s="170"/>
      <c r="P315" s="170"/>
      <c r="Q315" s="170"/>
      <c r="R315" s="170"/>
      <c r="S315" s="170"/>
      <c r="T315" s="171"/>
      <c r="AT315" s="166" t="s">
        <v>138</v>
      </c>
      <c r="AU315" s="166" t="s">
        <v>80</v>
      </c>
      <c r="AV315" s="11" t="s">
        <v>80</v>
      </c>
      <c r="AW315" s="11" t="s">
        <v>33</v>
      </c>
      <c r="AX315" s="11" t="s">
        <v>70</v>
      </c>
      <c r="AY315" s="166" t="s">
        <v>127</v>
      </c>
    </row>
    <row r="316" spans="2:65" s="13" customFormat="1">
      <c r="B316" s="179"/>
      <c r="D316" s="162" t="s">
        <v>138</v>
      </c>
      <c r="E316" s="180" t="s">
        <v>5</v>
      </c>
      <c r="F316" s="181" t="s">
        <v>454</v>
      </c>
      <c r="H316" s="182">
        <v>559</v>
      </c>
      <c r="L316" s="179"/>
      <c r="M316" s="183"/>
      <c r="N316" s="184"/>
      <c r="O316" s="184"/>
      <c r="P316" s="184"/>
      <c r="Q316" s="184"/>
      <c r="R316" s="184"/>
      <c r="S316" s="184"/>
      <c r="T316" s="185"/>
      <c r="AT316" s="180" t="s">
        <v>138</v>
      </c>
      <c r="AU316" s="180" t="s">
        <v>80</v>
      </c>
      <c r="AV316" s="13" t="s">
        <v>146</v>
      </c>
      <c r="AW316" s="13" t="s">
        <v>33</v>
      </c>
      <c r="AX316" s="13" t="s">
        <v>70</v>
      </c>
      <c r="AY316" s="180" t="s">
        <v>127</v>
      </c>
    </row>
    <row r="317" spans="2:65" s="12" customFormat="1">
      <c r="B317" s="172"/>
      <c r="D317" s="162" t="s">
        <v>138</v>
      </c>
      <c r="E317" s="173" t="s">
        <v>5</v>
      </c>
      <c r="F317" s="174" t="s">
        <v>141</v>
      </c>
      <c r="H317" s="175">
        <v>559</v>
      </c>
      <c r="L317" s="172"/>
      <c r="M317" s="176"/>
      <c r="N317" s="177"/>
      <c r="O317" s="177"/>
      <c r="P317" s="177"/>
      <c r="Q317" s="177"/>
      <c r="R317" s="177"/>
      <c r="S317" s="177"/>
      <c r="T317" s="178"/>
      <c r="AT317" s="173" t="s">
        <v>138</v>
      </c>
      <c r="AU317" s="173" t="s">
        <v>80</v>
      </c>
      <c r="AV317" s="12" t="s">
        <v>134</v>
      </c>
      <c r="AW317" s="12" t="s">
        <v>33</v>
      </c>
      <c r="AX317" s="12" t="s">
        <v>75</v>
      </c>
      <c r="AY317" s="173" t="s">
        <v>127</v>
      </c>
    </row>
    <row r="318" spans="2:65" s="1" customFormat="1" ht="14.45" customHeight="1">
      <c r="B318" s="150"/>
      <c r="C318" s="151" t="s">
        <v>462</v>
      </c>
      <c r="D318" s="151" t="s">
        <v>129</v>
      </c>
      <c r="E318" s="152" t="s">
        <v>463</v>
      </c>
      <c r="F318" s="153" t="s">
        <v>464</v>
      </c>
      <c r="G318" s="154" t="s">
        <v>132</v>
      </c>
      <c r="H318" s="155">
        <v>307.5</v>
      </c>
      <c r="I318" s="156"/>
      <c r="J318" s="156">
        <f>ROUND(I318*H318,2)</f>
        <v>0</v>
      </c>
      <c r="K318" s="153" t="s">
        <v>133</v>
      </c>
      <c r="L318" s="36"/>
      <c r="M318" s="157" t="s">
        <v>5</v>
      </c>
      <c r="N318" s="158" t="s">
        <v>41</v>
      </c>
      <c r="O318" s="159">
        <v>2.9000000000000001E-2</v>
      </c>
      <c r="P318" s="159">
        <f>O318*H318</f>
        <v>8.9175000000000004</v>
      </c>
      <c r="Q318" s="159">
        <v>0</v>
      </c>
      <c r="R318" s="159">
        <f>Q318*H318</f>
        <v>0</v>
      </c>
      <c r="S318" s="159">
        <v>0</v>
      </c>
      <c r="T318" s="160">
        <f>S318*H318</f>
        <v>0</v>
      </c>
      <c r="AR318" s="22" t="s">
        <v>134</v>
      </c>
      <c r="AT318" s="22" t="s">
        <v>129</v>
      </c>
      <c r="AU318" s="22" t="s">
        <v>80</v>
      </c>
      <c r="AY318" s="22" t="s">
        <v>127</v>
      </c>
      <c r="BE318" s="161">
        <f>IF(N318="základní",J318,0)</f>
        <v>0</v>
      </c>
      <c r="BF318" s="161">
        <f>IF(N318="snížená",J318,0)</f>
        <v>0</v>
      </c>
      <c r="BG318" s="161">
        <f>IF(N318="zákl. přenesená",J318,0)</f>
        <v>0</v>
      </c>
      <c r="BH318" s="161">
        <f>IF(N318="sníž. přenesená",J318,0)</f>
        <v>0</v>
      </c>
      <c r="BI318" s="161">
        <f>IF(N318="nulová",J318,0)</f>
        <v>0</v>
      </c>
      <c r="BJ318" s="22" t="s">
        <v>75</v>
      </c>
      <c r="BK318" s="161">
        <f>ROUND(I318*H318,2)</f>
        <v>0</v>
      </c>
      <c r="BL318" s="22" t="s">
        <v>134</v>
      </c>
      <c r="BM318" s="22" t="s">
        <v>465</v>
      </c>
    </row>
    <row r="319" spans="2:65" s="1" customFormat="1">
      <c r="B319" s="36"/>
      <c r="D319" s="162" t="s">
        <v>136</v>
      </c>
      <c r="F319" s="163" t="s">
        <v>466</v>
      </c>
      <c r="L319" s="36"/>
      <c r="M319" s="164"/>
      <c r="N319" s="37"/>
      <c r="O319" s="37"/>
      <c r="P319" s="37"/>
      <c r="Q319" s="37"/>
      <c r="R319" s="37"/>
      <c r="S319" s="37"/>
      <c r="T319" s="65"/>
      <c r="AT319" s="22" t="s">
        <v>136</v>
      </c>
      <c r="AU319" s="22" t="s">
        <v>80</v>
      </c>
    </row>
    <row r="320" spans="2:65" s="11" customFormat="1">
      <c r="B320" s="165"/>
      <c r="D320" s="162" t="s">
        <v>138</v>
      </c>
      <c r="E320" s="166" t="s">
        <v>5</v>
      </c>
      <c r="F320" s="167" t="s">
        <v>467</v>
      </c>
      <c r="H320" s="168">
        <v>12</v>
      </c>
      <c r="L320" s="165"/>
      <c r="M320" s="169"/>
      <c r="N320" s="170"/>
      <c r="O320" s="170"/>
      <c r="P320" s="170"/>
      <c r="Q320" s="170"/>
      <c r="R320" s="170"/>
      <c r="S320" s="170"/>
      <c r="T320" s="171"/>
      <c r="AT320" s="166" t="s">
        <v>138</v>
      </c>
      <c r="AU320" s="166" t="s">
        <v>80</v>
      </c>
      <c r="AV320" s="11" t="s">
        <v>80</v>
      </c>
      <c r="AW320" s="11" t="s">
        <v>33</v>
      </c>
      <c r="AX320" s="11" t="s">
        <v>70</v>
      </c>
      <c r="AY320" s="166" t="s">
        <v>127</v>
      </c>
    </row>
    <row r="321" spans="2:65" s="11" customFormat="1">
      <c r="B321" s="165"/>
      <c r="D321" s="162" t="s">
        <v>138</v>
      </c>
      <c r="E321" s="166" t="s">
        <v>5</v>
      </c>
      <c r="F321" s="167" t="s">
        <v>468</v>
      </c>
      <c r="H321" s="168">
        <v>128</v>
      </c>
      <c r="L321" s="165"/>
      <c r="M321" s="169"/>
      <c r="N321" s="170"/>
      <c r="O321" s="170"/>
      <c r="P321" s="170"/>
      <c r="Q321" s="170"/>
      <c r="R321" s="170"/>
      <c r="S321" s="170"/>
      <c r="T321" s="171"/>
      <c r="AT321" s="166" t="s">
        <v>138</v>
      </c>
      <c r="AU321" s="166" t="s">
        <v>80</v>
      </c>
      <c r="AV321" s="11" t="s">
        <v>80</v>
      </c>
      <c r="AW321" s="11" t="s">
        <v>33</v>
      </c>
      <c r="AX321" s="11" t="s">
        <v>70</v>
      </c>
      <c r="AY321" s="166" t="s">
        <v>127</v>
      </c>
    </row>
    <row r="322" spans="2:65" s="11" customFormat="1">
      <c r="B322" s="165"/>
      <c r="D322" s="162" t="s">
        <v>138</v>
      </c>
      <c r="E322" s="166" t="s">
        <v>5</v>
      </c>
      <c r="F322" s="167" t="s">
        <v>469</v>
      </c>
      <c r="H322" s="168">
        <v>167.5</v>
      </c>
      <c r="L322" s="165"/>
      <c r="M322" s="169"/>
      <c r="N322" s="170"/>
      <c r="O322" s="170"/>
      <c r="P322" s="170"/>
      <c r="Q322" s="170"/>
      <c r="R322" s="170"/>
      <c r="S322" s="170"/>
      <c r="T322" s="171"/>
      <c r="AT322" s="166" t="s">
        <v>138</v>
      </c>
      <c r="AU322" s="166" t="s">
        <v>80</v>
      </c>
      <c r="AV322" s="11" t="s">
        <v>80</v>
      </c>
      <c r="AW322" s="11" t="s">
        <v>33</v>
      </c>
      <c r="AX322" s="11" t="s">
        <v>70</v>
      </c>
      <c r="AY322" s="166" t="s">
        <v>127</v>
      </c>
    </row>
    <row r="323" spans="2:65" s="12" customFormat="1">
      <c r="B323" s="172"/>
      <c r="D323" s="162" t="s">
        <v>138</v>
      </c>
      <c r="E323" s="173" t="s">
        <v>5</v>
      </c>
      <c r="F323" s="174" t="s">
        <v>141</v>
      </c>
      <c r="H323" s="175">
        <v>307.5</v>
      </c>
      <c r="L323" s="172"/>
      <c r="M323" s="176"/>
      <c r="N323" s="177"/>
      <c r="O323" s="177"/>
      <c r="P323" s="177"/>
      <c r="Q323" s="177"/>
      <c r="R323" s="177"/>
      <c r="S323" s="177"/>
      <c r="T323" s="178"/>
      <c r="AT323" s="173" t="s">
        <v>138</v>
      </c>
      <c r="AU323" s="173" t="s">
        <v>80</v>
      </c>
      <c r="AV323" s="12" t="s">
        <v>134</v>
      </c>
      <c r="AW323" s="12" t="s">
        <v>33</v>
      </c>
      <c r="AX323" s="12" t="s">
        <v>75</v>
      </c>
      <c r="AY323" s="173" t="s">
        <v>127</v>
      </c>
    </row>
    <row r="324" spans="2:65" s="1" customFormat="1" ht="14.45" customHeight="1">
      <c r="B324" s="150"/>
      <c r="C324" s="151" t="s">
        <v>470</v>
      </c>
      <c r="D324" s="151" t="s">
        <v>129</v>
      </c>
      <c r="E324" s="152" t="s">
        <v>471</v>
      </c>
      <c r="F324" s="153" t="s">
        <v>472</v>
      </c>
      <c r="G324" s="154" t="s">
        <v>132</v>
      </c>
      <c r="H324" s="155">
        <v>128</v>
      </c>
      <c r="I324" s="156"/>
      <c r="J324" s="156">
        <f>ROUND(I324*H324,2)</f>
        <v>0</v>
      </c>
      <c r="K324" s="153" t="s">
        <v>133</v>
      </c>
      <c r="L324" s="36"/>
      <c r="M324" s="157" t="s">
        <v>5</v>
      </c>
      <c r="N324" s="158" t="s">
        <v>41</v>
      </c>
      <c r="O324" s="159">
        <v>4.1000000000000002E-2</v>
      </c>
      <c r="P324" s="159">
        <f>O324*H324</f>
        <v>5.2480000000000002</v>
      </c>
      <c r="Q324" s="159">
        <v>0</v>
      </c>
      <c r="R324" s="159">
        <f>Q324*H324</f>
        <v>0</v>
      </c>
      <c r="S324" s="159">
        <v>0</v>
      </c>
      <c r="T324" s="160">
        <f>S324*H324</f>
        <v>0</v>
      </c>
      <c r="AR324" s="22" t="s">
        <v>134</v>
      </c>
      <c r="AT324" s="22" t="s">
        <v>129</v>
      </c>
      <c r="AU324" s="22" t="s">
        <v>80</v>
      </c>
      <c r="AY324" s="22" t="s">
        <v>127</v>
      </c>
      <c r="BE324" s="161">
        <f>IF(N324="základní",J324,0)</f>
        <v>0</v>
      </c>
      <c r="BF324" s="161">
        <f>IF(N324="snížená",J324,0)</f>
        <v>0</v>
      </c>
      <c r="BG324" s="161">
        <f>IF(N324="zákl. přenesená",J324,0)</f>
        <v>0</v>
      </c>
      <c r="BH324" s="161">
        <f>IF(N324="sníž. přenesená",J324,0)</f>
        <v>0</v>
      </c>
      <c r="BI324" s="161">
        <f>IF(N324="nulová",J324,0)</f>
        <v>0</v>
      </c>
      <c r="BJ324" s="22" t="s">
        <v>75</v>
      </c>
      <c r="BK324" s="161">
        <f>ROUND(I324*H324,2)</f>
        <v>0</v>
      </c>
      <c r="BL324" s="22" t="s">
        <v>134</v>
      </c>
      <c r="BM324" s="22" t="s">
        <v>473</v>
      </c>
    </row>
    <row r="325" spans="2:65" s="1" customFormat="1">
      <c r="B325" s="36"/>
      <c r="D325" s="162" t="s">
        <v>136</v>
      </c>
      <c r="F325" s="163" t="s">
        <v>474</v>
      </c>
      <c r="L325" s="36"/>
      <c r="M325" s="164"/>
      <c r="N325" s="37"/>
      <c r="O325" s="37"/>
      <c r="P325" s="37"/>
      <c r="Q325" s="37"/>
      <c r="R325" s="37"/>
      <c r="S325" s="37"/>
      <c r="T325" s="65"/>
      <c r="AT325" s="22" t="s">
        <v>136</v>
      </c>
      <c r="AU325" s="22" t="s">
        <v>80</v>
      </c>
    </row>
    <row r="326" spans="2:65" s="11" customFormat="1">
      <c r="B326" s="165"/>
      <c r="D326" s="162" t="s">
        <v>138</v>
      </c>
      <c r="E326" s="166" t="s">
        <v>5</v>
      </c>
      <c r="F326" s="167" t="s">
        <v>475</v>
      </c>
      <c r="H326" s="168">
        <v>128</v>
      </c>
      <c r="L326" s="165"/>
      <c r="M326" s="169"/>
      <c r="N326" s="170"/>
      <c r="O326" s="170"/>
      <c r="P326" s="170"/>
      <c r="Q326" s="170"/>
      <c r="R326" s="170"/>
      <c r="S326" s="170"/>
      <c r="T326" s="171"/>
      <c r="AT326" s="166" t="s">
        <v>138</v>
      </c>
      <c r="AU326" s="166" t="s">
        <v>80</v>
      </c>
      <c r="AV326" s="11" t="s">
        <v>80</v>
      </c>
      <c r="AW326" s="11" t="s">
        <v>33</v>
      </c>
      <c r="AX326" s="11" t="s">
        <v>75</v>
      </c>
      <c r="AY326" s="166" t="s">
        <v>127</v>
      </c>
    </row>
    <row r="327" spans="2:65" s="1" customFormat="1" ht="22.9" customHeight="1">
      <c r="B327" s="150"/>
      <c r="C327" s="151" t="s">
        <v>476</v>
      </c>
      <c r="D327" s="151" t="s">
        <v>129</v>
      </c>
      <c r="E327" s="152" t="s">
        <v>477</v>
      </c>
      <c r="F327" s="153" t="s">
        <v>478</v>
      </c>
      <c r="G327" s="154" t="s">
        <v>132</v>
      </c>
      <c r="H327" s="155">
        <v>295.5</v>
      </c>
      <c r="I327" s="156"/>
      <c r="J327" s="156">
        <f>ROUND(I327*H327,2)</f>
        <v>0</v>
      </c>
      <c r="K327" s="153" t="s">
        <v>133</v>
      </c>
      <c r="L327" s="36"/>
      <c r="M327" s="157" t="s">
        <v>5</v>
      </c>
      <c r="N327" s="158" t="s">
        <v>41</v>
      </c>
      <c r="O327" s="159">
        <v>6.4000000000000001E-2</v>
      </c>
      <c r="P327" s="159">
        <f>O327*H327</f>
        <v>18.911999999999999</v>
      </c>
      <c r="Q327" s="159">
        <v>0</v>
      </c>
      <c r="R327" s="159">
        <f>Q327*H327</f>
        <v>0</v>
      </c>
      <c r="S327" s="159">
        <v>0</v>
      </c>
      <c r="T327" s="160">
        <f>S327*H327</f>
        <v>0</v>
      </c>
      <c r="AR327" s="22" t="s">
        <v>134</v>
      </c>
      <c r="AT327" s="22" t="s">
        <v>129</v>
      </c>
      <c r="AU327" s="22" t="s">
        <v>80</v>
      </c>
      <c r="AY327" s="22" t="s">
        <v>127</v>
      </c>
      <c r="BE327" s="161">
        <f>IF(N327="základní",J327,0)</f>
        <v>0</v>
      </c>
      <c r="BF327" s="161">
        <f>IF(N327="snížená",J327,0)</f>
        <v>0</v>
      </c>
      <c r="BG327" s="161">
        <f>IF(N327="zákl. přenesená",J327,0)</f>
        <v>0</v>
      </c>
      <c r="BH327" s="161">
        <f>IF(N327="sníž. přenesená",J327,0)</f>
        <v>0</v>
      </c>
      <c r="BI327" s="161">
        <f>IF(N327="nulová",J327,0)</f>
        <v>0</v>
      </c>
      <c r="BJ327" s="22" t="s">
        <v>75</v>
      </c>
      <c r="BK327" s="161">
        <f>ROUND(I327*H327,2)</f>
        <v>0</v>
      </c>
      <c r="BL327" s="22" t="s">
        <v>134</v>
      </c>
      <c r="BM327" s="22" t="s">
        <v>479</v>
      </c>
    </row>
    <row r="328" spans="2:65" s="1" customFormat="1" ht="27">
      <c r="B328" s="36"/>
      <c r="D328" s="162" t="s">
        <v>136</v>
      </c>
      <c r="F328" s="163" t="s">
        <v>480</v>
      </c>
      <c r="L328" s="36"/>
      <c r="M328" s="164"/>
      <c r="N328" s="37"/>
      <c r="O328" s="37"/>
      <c r="P328" s="37"/>
      <c r="Q328" s="37"/>
      <c r="R328" s="37"/>
      <c r="S328" s="37"/>
      <c r="T328" s="65"/>
      <c r="AT328" s="22" t="s">
        <v>136</v>
      </c>
      <c r="AU328" s="22" t="s">
        <v>80</v>
      </c>
    </row>
    <row r="329" spans="2:65" s="11" customFormat="1">
      <c r="B329" s="165"/>
      <c r="D329" s="162" t="s">
        <v>138</v>
      </c>
      <c r="E329" s="166" t="s">
        <v>5</v>
      </c>
      <c r="F329" s="167" t="s">
        <v>481</v>
      </c>
      <c r="H329" s="168">
        <v>128</v>
      </c>
      <c r="L329" s="165"/>
      <c r="M329" s="169"/>
      <c r="N329" s="170"/>
      <c r="O329" s="170"/>
      <c r="P329" s="170"/>
      <c r="Q329" s="170"/>
      <c r="R329" s="170"/>
      <c r="S329" s="170"/>
      <c r="T329" s="171"/>
      <c r="AT329" s="166" t="s">
        <v>138</v>
      </c>
      <c r="AU329" s="166" t="s">
        <v>80</v>
      </c>
      <c r="AV329" s="11" t="s">
        <v>80</v>
      </c>
      <c r="AW329" s="11" t="s">
        <v>33</v>
      </c>
      <c r="AX329" s="11" t="s">
        <v>70</v>
      </c>
      <c r="AY329" s="166" t="s">
        <v>127</v>
      </c>
    </row>
    <row r="330" spans="2:65" s="13" customFormat="1">
      <c r="B330" s="179"/>
      <c r="D330" s="162" t="s">
        <v>138</v>
      </c>
      <c r="E330" s="180" t="s">
        <v>5</v>
      </c>
      <c r="F330" s="181" t="s">
        <v>482</v>
      </c>
      <c r="H330" s="182">
        <v>128</v>
      </c>
      <c r="L330" s="179"/>
      <c r="M330" s="183"/>
      <c r="N330" s="184"/>
      <c r="O330" s="184"/>
      <c r="P330" s="184"/>
      <c r="Q330" s="184"/>
      <c r="R330" s="184"/>
      <c r="S330" s="184"/>
      <c r="T330" s="185"/>
      <c r="AT330" s="180" t="s">
        <v>138</v>
      </c>
      <c r="AU330" s="180" t="s">
        <v>80</v>
      </c>
      <c r="AV330" s="13" t="s">
        <v>146</v>
      </c>
      <c r="AW330" s="13" t="s">
        <v>33</v>
      </c>
      <c r="AX330" s="13" t="s">
        <v>70</v>
      </c>
      <c r="AY330" s="180" t="s">
        <v>127</v>
      </c>
    </row>
    <row r="331" spans="2:65" s="11" customFormat="1">
      <c r="B331" s="165"/>
      <c r="D331" s="162" t="s">
        <v>138</v>
      </c>
      <c r="E331" s="166" t="s">
        <v>5</v>
      </c>
      <c r="F331" s="167" t="s">
        <v>483</v>
      </c>
      <c r="H331" s="168">
        <v>167.5</v>
      </c>
      <c r="L331" s="165"/>
      <c r="M331" s="169"/>
      <c r="N331" s="170"/>
      <c r="O331" s="170"/>
      <c r="P331" s="170"/>
      <c r="Q331" s="170"/>
      <c r="R331" s="170"/>
      <c r="S331" s="170"/>
      <c r="T331" s="171"/>
      <c r="AT331" s="166" t="s">
        <v>138</v>
      </c>
      <c r="AU331" s="166" t="s">
        <v>80</v>
      </c>
      <c r="AV331" s="11" t="s">
        <v>80</v>
      </c>
      <c r="AW331" s="11" t="s">
        <v>33</v>
      </c>
      <c r="AX331" s="11" t="s">
        <v>70</v>
      </c>
      <c r="AY331" s="166" t="s">
        <v>127</v>
      </c>
    </row>
    <row r="332" spans="2:65" s="13" customFormat="1">
      <c r="B332" s="179"/>
      <c r="D332" s="162" t="s">
        <v>138</v>
      </c>
      <c r="E332" s="180" t="s">
        <v>5</v>
      </c>
      <c r="F332" s="181" t="s">
        <v>484</v>
      </c>
      <c r="H332" s="182">
        <v>167.5</v>
      </c>
      <c r="L332" s="179"/>
      <c r="M332" s="183"/>
      <c r="N332" s="184"/>
      <c r="O332" s="184"/>
      <c r="P332" s="184"/>
      <c r="Q332" s="184"/>
      <c r="R332" s="184"/>
      <c r="S332" s="184"/>
      <c r="T332" s="185"/>
      <c r="AT332" s="180" t="s">
        <v>138</v>
      </c>
      <c r="AU332" s="180" t="s">
        <v>80</v>
      </c>
      <c r="AV332" s="13" t="s">
        <v>146</v>
      </c>
      <c r="AW332" s="13" t="s">
        <v>33</v>
      </c>
      <c r="AX332" s="13" t="s">
        <v>70</v>
      </c>
      <c r="AY332" s="180" t="s">
        <v>127</v>
      </c>
    </row>
    <row r="333" spans="2:65" s="12" customFormat="1">
      <c r="B333" s="172"/>
      <c r="D333" s="162" t="s">
        <v>138</v>
      </c>
      <c r="E333" s="173" t="s">
        <v>5</v>
      </c>
      <c r="F333" s="174" t="s">
        <v>141</v>
      </c>
      <c r="H333" s="175">
        <v>295.5</v>
      </c>
      <c r="L333" s="172"/>
      <c r="M333" s="176"/>
      <c r="N333" s="177"/>
      <c r="O333" s="177"/>
      <c r="P333" s="177"/>
      <c r="Q333" s="177"/>
      <c r="R333" s="177"/>
      <c r="S333" s="177"/>
      <c r="T333" s="178"/>
      <c r="AT333" s="173" t="s">
        <v>138</v>
      </c>
      <c r="AU333" s="173" t="s">
        <v>80</v>
      </c>
      <c r="AV333" s="12" t="s">
        <v>134</v>
      </c>
      <c r="AW333" s="12" t="s">
        <v>33</v>
      </c>
      <c r="AX333" s="12" t="s">
        <v>75</v>
      </c>
      <c r="AY333" s="173" t="s">
        <v>127</v>
      </c>
    </row>
    <row r="334" spans="2:65" s="1" customFormat="1" ht="22.9" customHeight="1">
      <c r="B334" s="150"/>
      <c r="C334" s="151" t="s">
        <v>485</v>
      </c>
      <c r="D334" s="151" t="s">
        <v>129</v>
      </c>
      <c r="E334" s="152" t="s">
        <v>486</v>
      </c>
      <c r="F334" s="153" t="s">
        <v>487</v>
      </c>
      <c r="G334" s="154" t="s">
        <v>132</v>
      </c>
      <c r="H334" s="155">
        <v>128</v>
      </c>
      <c r="I334" s="156"/>
      <c r="J334" s="156">
        <f>ROUND(I334*H334,2)</f>
        <v>0</v>
      </c>
      <c r="K334" s="153" t="s">
        <v>133</v>
      </c>
      <c r="L334" s="36"/>
      <c r="M334" s="157" t="s">
        <v>5</v>
      </c>
      <c r="N334" s="158" t="s">
        <v>41</v>
      </c>
      <c r="O334" s="159">
        <v>2.7E-2</v>
      </c>
      <c r="P334" s="159">
        <f>O334*H334</f>
        <v>3.456</v>
      </c>
      <c r="Q334" s="159">
        <v>0</v>
      </c>
      <c r="R334" s="159">
        <f>Q334*H334</f>
        <v>0</v>
      </c>
      <c r="S334" s="159">
        <v>0</v>
      </c>
      <c r="T334" s="160">
        <f>S334*H334</f>
        <v>0</v>
      </c>
      <c r="AR334" s="22" t="s">
        <v>134</v>
      </c>
      <c r="AT334" s="22" t="s">
        <v>129</v>
      </c>
      <c r="AU334" s="22" t="s">
        <v>80</v>
      </c>
      <c r="AY334" s="22" t="s">
        <v>127</v>
      </c>
      <c r="BE334" s="161">
        <f>IF(N334="základní",J334,0)</f>
        <v>0</v>
      </c>
      <c r="BF334" s="161">
        <f>IF(N334="snížená",J334,0)</f>
        <v>0</v>
      </c>
      <c r="BG334" s="161">
        <f>IF(N334="zákl. přenesená",J334,0)</f>
        <v>0</v>
      </c>
      <c r="BH334" s="161">
        <f>IF(N334="sníž. přenesená",J334,0)</f>
        <v>0</v>
      </c>
      <c r="BI334" s="161">
        <f>IF(N334="nulová",J334,0)</f>
        <v>0</v>
      </c>
      <c r="BJ334" s="22" t="s">
        <v>75</v>
      </c>
      <c r="BK334" s="161">
        <f>ROUND(I334*H334,2)</f>
        <v>0</v>
      </c>
      <c r="BL334" s="22" t="s">
        <v>134</v>
      </c>
      <c r="BM334" s="22" t="s">
        <v>488</v>
      </c>
    </row>
    <row r="335" spans="2:65" s="1" customFormat="1" ht="27">
      <c r="B335" s="36"/>
      <c r="D335" s="162" t="s">
        <v>136</v>
      </c>
      <c r="F335" s="163" t="s">
        <v>489</v>
      </c>
      <c r="L335" s="36"/>
      <c r="M335" s="164"/>
      <c r="N335" s="37"/>
      <c r="O335" s="37"/>
      <c r="P335" s="37"/>
      <c r="Q335" s="37"/>
      <c r="R335" s="37"/>
      <c r="S335" s="37"/>
      <c r="T335" s="65"/>
      <c r="AT335" s="22" t="s">
        <v>136</v>
      </c>
      <c r="AU335" s="22" t="s">
        <v>80</v>
      </c>
    </row>
    <row r="336" spans="2:65" s="11" customFormat="1">
      <c r="B336" s="165"/>
      <c r="D336" s="162" t="s">
        <v>138</v>
      </c>
      <c r="E336" s="166" t="s">
        <v>5</v>
      </c>
      <c r="F336" s="167" t="s">
        <v>481</v>
      </c>
      <c r="H336" s="168">
        <v>128</v>
      </c>
      <c r="L336" s="165"/>
      <c r="M336" s="169"/>
      <c r="N336" s="170"/>
      <c r="O336" s="170"/>
      <c r="P336" s="170"/>
      <c r="Q336" s="170"/>
      <c r="R336" s="170"/>
      <c r="S336" s="170"/>
      <c r="T336" s="171"/>
      <c r="AT336" s="166" t="s">
        <v>138</v>
      </c>
      <c r="AU336" s="166" t="s">
        <v>80</v>
      </c>
      <c r="AV336" s="11" t="s">
        <v>80</v>
      </c>
      <c r="AW336" s="11" t="s">
        <v>33</v>
      </c>
      <c r="AX336" s="11" t="s">
        <v>70</v>
      </c>
      <c r="AY336" s="166" t="s">
        <v>127</v>
      </c>
    </row>
    <row r="337" spans="2:65" s="13" customFormat="1">
      <c r="B337" s="179"/>
      <c r="D337" s="162" t="s">
        <v>138</v>
      </c>
      <c r="E337" s="180" t="s">
        <v>5</v>
      </c>
      <c r="F337" s="181" t="s">
        <v>490</v>
      </c>
      <c r="H337" s="182">
        <v>128</v>
      </c>
      <c r="L337" s="179"/>
      <c r="M337" s="183"/>
      <c r="N337" s="184"/>
      <c r="O337" s="184"/>
      <c r="P337" s="184"/>
      <c r="Q337" s="184"/>
      <c r="R337" s="184"/>
      <c r="S337" s="184"/>
      <c r="T337" s="185"/>
      <c r="AT337" s="180" t="s">
        <v>138</v>
      </c>
      <c r="AU337" s="180" t="s">
        <v>80</v>
      </c>
      <c r="AV337" s="13" t="s">
        <v>146</v>
      </c>
      <c r="AW337" s="13" t="s">
        <v>33</v>
      </c>
      <c r="AX337" s="13" t="s">
        <v>70</v>
      </c>
      <c r="AY337" s="180" t="s">
        <v>127</v>
      </c>
    </row>
    <row r="338" spans="2:65" s="12" customFormat="1">
      <c r="B338" s="172"/>
      <c r="D338" s="162" t="s">
        <v>138</v>
      </c>
      <c r="E338" s="173" t="s">
        <v>5</v>
      </c>
      <c r="F338" s="174" t="s">
        <v>141</v>
      </c>
      <c r="H338" s="175">
        <v>128</v>
      </c>
      <c r="L338" s="172"/>
      <c r="M338" s="176"/>
      <c r="N338" s="177"/>
      <c r="O338" s="177"/>
      <c r="P338" s="177"/>
      <c r="Q338" s="177"/>
      <c r="R338" s="177"/>
      <c r="S338" s="177"/>
      <c r="T338" s="178"/>
      <c r="AT338" s="173" t="s">
        <v>138</v>
      </c>
      <c r="AU338" s="173" t="s">
        <v>80</v>
      </c>
      <c r="AV338" s="12" t="s">
        <v>134</v>
      </c>
      <c r="AW338" s="12" t="s">
        <v>33</v>
      </c>
      <c r="AX338" s="12" t="s">
        <v>75</v>
      </c>
      <c r="AY338" s="173" t="s">
        <v>127</v>
      </c>
    </row>
    <row r="339" spans="2:65" s="1" customFormat="1" ht="22.9" customHeight="1">
      <c r="B339" s="150"/>
      <c r="C339" s="151" t="s">
        <v>491</v>
      </c>
      <c r="D339" s="151" t="s">
        <v>129</v>
      </c>
      <c r="E339" s="152" t="s">
        <v>492</v>
      </c>
      <c r="F339" s="153" t="s">
        <v>493</v>
      </c>
      <c r="G339" s="154" t="s">
        <v>132</v>
      </c>
      <c r="H339" s="155">
        <v>167.5</v>
      </c>
      <c r="I339" s="156"/>
      <c r="J339" s="156">
        <f>ROUND(I339*H339,2)</f>
        <v>0</v>
      </c>
      <c r="K339" s="153" t="s">
        <v>133</v>
      </c>
      <c r="L339" s="36"/>
      <c r="M339" s="157" t="s">
        <v>5</v>
      </c>
      <c r="N339" s="158" t="s">
        <v>41</v>
      </c>
      <c r="O339" s="159">
        <v>0.17699999999999999</v>
      </c>
      <c r="P339" s="159">
        <f>O339*H339</f>
        <v>29.647499999999997</v>
      </c>
      <c r="Q339" s="159">
        <v>0</v>
      </c>
      <c r="R339" s="159">
        <f>Q339*H339</f>
        <v>0</v>
      </c>
      <c r="S339" s="159">
        <v>0</v>
      </c>
      <c r="T339" s="160">
        <f>S339*H339</f>
        <v>0</v>
      </c>
      <c r="AR339" s="22" t="s">
        <v>134</v>
      </c>
      <c r="AT339" s="22" t="s">
        <v>129</v>
      </c>
      <c r="AU339" s="22" t="s">
        <v>80</v>
      </c>
      <c r="AY339" s="22" t="s">
        <v>127</v>
      </c>
      <c r="BE339" s="161">
        <f>IF(N339="základní",J339,0)</f>
        <v>0</v>
      </c>
      <c r="BF339" s="161">
        <f>IF(N339="snížená",J339,0)</f>
        <v>0</v>
      </c>
      <c r="BG339" s="161">
        <f>IF(N339="zákl. přenesená",J339,0)</f>
        <v>0</v>
      </c>
      <c r="BH339" s="161">
        <f>IF(N339="sníž. přenesená",J339,0)</f>
        <v>0</v>
      </c>
      <c r="BI339" s="161">
        <f>IF(N339="nulová",J339,0)</f>
        <v>0</v>
      </c>
      <c r="BJ339" s="22" t="s">
        <v>75</v>
      </c>
      <c r="BK339" s="161">
        <f>ROUND(I339*H339,2)</f>
        <v>0</v>
      </c>
      <c r="BL339" s="22" t="s">
        <v>134</v>
      </c>
      <c r="BM339" s="22" t="s">
        <v>494</v>
      </c>
    </row>
    <row r="340" spans="2:65" s="1" customFormat="1" ht="27">
      <c r="B340" s="36"/>
      <c r="D340" s="162" t="s">
        <v>136</v>
      </c>
      <c r="F340" s="163" t="s">
        <v>495</v>
      </c>
      <c r="L340" s="36"/>
      <c r="M340" s="164"/>
      <c r="N340" s="37"/>
      <c r="O340" s="37"/>
      <c r="P340" s="37"/>
      <c r="Q340" s="37"/>
      <c r="R340" s="37"/>
      <c r="S340" s="37"/>
      <c r="T340" s="65"/>
      <c r="AT340" s="22" t="s">
        <v>136</v>
      </c>
      <c r="AU340" s="22" t="s">
        <v>80</v>
      </c>
    </row>
    <row r="341" spans="2:65" s="11" customFormat="1">
      <c r="B341" s="165"/>
      <c r="D341" s="162" t="s">
        <v>138</v>
      </c>
      <c r="E341" s="166" t="s">
        <v>5</v>
      </c>
      <c r="F341" s="167" t="s">
        <v>483</v>
      </c>
      <c r="H341" s="168">
        <v>167.5</v>
      </c>
      <c r="L341" s="165"/>
      <c r="M341" s="169"/>
      <c r="N341" s="170"/>
      <c r="O341" s="170"/>
      <c r="P341" s="170"/>
      <c r="Q341" s="170"/>
      <c r="R341" s="170"/>
      <c r="S341" s="170"/>
      <c r="T341" s="171"/>
      <c r="AT341" s="166" t="s">
        <v>138</v>
      </c>
      <c r="AU341" s="166" t="s">
        <v>80</v>
      </c>
      <c r="AV341" s="11" t="s">
        <v>80</v>
      </c>
      <c r="AW341" s="11" t="s">
        <v>33</v>
      </c>
      <c r="AX341" s="11" t="s">
        <v>70</v>
      </c>
      <c r="AY341" s="166" t="s">
        <v>127</v>
      </c>
    </row>
    <row r="342" spans="2:65" s="13" customFormat="1">
      <c r="B342" s="179"/>
      <c r="D342" s="162" t="s">
        <v>138</v>
      </c>
      <c r="E342" s="180" t="s">
        <v>5</v>
      </c>
      <c r="F342" s="181" t="s">
        <v>484</v>
      </c>
      <c r="H342" s="182">
        <v>167.5</v>
      </c>
      <c r="L342" s="179"/>
      <c r="M342" s="183"/>
      <c r="N342" s="184"/>
      <c r="O342" s="184"/>
      <c r="P342" s="184"/>
      <c r="Q342" s="184"/>
      <c r="R342" s="184"/>
      <c r="S342" s="184"/>
      <c r="T342" s="185"/>
      <c r="AT342" s="180" t="s">
        <v>138</v>
      </c>
      <c r="AU342" s="180" t="s">
        <v>80</v>
      </c>
      <c r="AV342" s="13" t="s">
        <v>146</v>
      </c>
      <c r="AW342" s="13" t="s">
        <v>33</v>
      </c>
      <c r="AX342" s="13" t="s">
        <v>70</v>
      </c>
      <c r="AY342" s="180" t="s">
        <v>127</v>
      </c>
    </row>
    <row r="343" spans="2:65" s="12" customFormat="1">
      <c r="B343" s="172"/>
      <c r="D343" s="162" t="s">
        <v>138</v>
      </c>
      <c r="E343" s="173" t="s">
        <v>5</v>
      </c>
      <c r="F343" s="174" t="s">
        <v>141</v>
      </c>
      <c r="H343" s="175">
        <v>167.5</v>
      </c>
      <c r="L343" s="172"/>
      <c r="M343" s="176"/>
      <c r="N343" s="177"/>
      <c r="O343" s="177"/>
      <c r="P343" s="177"/>
      <c r="Q343" s="177"/>
      <c r="R343" s="177"/>
      <c r="S343" s="177"/>
      <c r="T343" s="178"/>
      <c r="AT343" s="173" t="s">
        <v>138</v>
      </c>
      <c r="AU343" s="173" t="s">
        <v>80</v>
      </c>
      <c r="AV343" s="12" t="s">
        <v>134</v>
      </c>
      <c r="AW343" s="12" t="s">
        <v>33</v>
      </c>
      <c r="AX343" s="12" t="s">
        <v>75</v>
      </c>
      <c r="AY343" s="173" t="s">
        <v>127</v>
      </c>
    </row>
    <row r="344" spans="2:65" s="1" customFormat="1" ht="14.45" customHeight="1">
      <c r="B344" s="150"/>
      <c r="C344" s="151" t="s">
        <v>496</v>
      </c>
      <c r="D344" s="151" t="s">
        <v>129</v>
      </c>
      <c r="E344" s="152" t="s">
        <v>497</v>
      </c>
      <c r="F344" s="153" t="s">
        <v>498</v>
      </c>
      <c r="G344" s="154" t="s">
        <v>132</v>
      </c>
      <c r="H344" s="155">
        <v>12</v>
      </c>
      <c r="I344" s="156"/>
      <c r="J344" s="156">
        <f>ROUND(I344*H344,2)</f>
        <v>0</v>
      </c>
      <c r="K344" s="153" t="s">
        <v>133</v>
      </c>
      <c r="L344" s="36"/>
      <c r="M344" s="157" t="s">
        <v>5</v>
      </c>
      <c r="N344" s="158" t="s">
        <v>41</v>
      </c>
      <c r="O344" s="159">
        <v>5.1999999999999998E-2</v>
      </c>
      <c r="P344" s="159">
        <f>O344*H344</f>
        <v>0.624</v>
      </c>
      <c r="Q344" s="159">
        <v>0.18776000000000001</v>
      </c>
      <c r="R344" s="159">
        <f>Q344*H344</f>
        <v>2.25312</v>
      </c>
      <c r="S344" s="159">
        <v>0</v>
      </c>
      <c r="T344" s="160">
        <f>S344*H344</f>
        <v>0</v>
      </c>
      <c r="AR344" s="22" t="s">
        <v>134</v>
      </c>
      <c r="AT344" s="22" t="s">
        <v>129</v>
      </c>
      <c r="AU344" s="22" t="s">
        <v>80</v>
      </c>
      <c r="AY344" s="22" t="s">
        <v>127</v>
      </c>
      <c r="BE344" s="161">
        <f>IF(N344="základní",J344,0)</f>
        <v>0</v>
      </c>
      <c r="BF344" s="161">
        <f>IF(N344="snížená",J344,0)</f>
        <v>0</v>
      </c>
      <c r="BG344" s="161">
        <f>IF(N344="zákl. přenesená",J344,0)</f>
        <v>0</v>
      </c>
      <c r="BH344" s="161">
        <f>IF(N344="sníž. přenesená",J344,0)</f>
        <v>0</v>
      </c>
      <c r="BI344" s="161">
        <f>IF(N344="nulová",J344,0)</f>
        <v>0</v>
      </c>
      <c r="BJ344" s="22" t="s">
        <v>75</v>
      </c>
      <c r="BK344" s="161">
        <f>ROUND(I344*H344,2)</f>
        <v>0</v>
      </c>
      <c r="BL344" s="22" t="s">
        <v>134</v>
      </c>
      <c r="BM344" s="22" t="s">
        <v>499</v>
      </c>
    </row>
    <row r="345" spans="2:65" s="1" customFormat="1" ht="27">
      <c r="B345" s="36"/>
      <c r="D345" s="162" t="s">
        <v>136</v>
      </c>
      <c r="F345" s="163" t="s">
        <v>500</v>
      </c>
      <c r="L345" s="36"/>
      <c r="M345" s="164"/>
      <c r="N345" s="37"/>
      <c r="O345" s="37"/>
      <c r="P345" s="37"/>
      <c r="Q345" s="37"/>
      <c r="R345" s="37"/>
      <c r="S345" s="37"/>
      <c r="T345" s="65"/>
      <c r="AT345" s="22" t="s">
        <v>136</v>
      </c>
      <c r="AU345" s="22" t="s">
        <v>80</v>
      </c>
    </row>
    <row r="346" spans="2:65" s="11" customFormat="1">
      <c r="B346" s="165"/>
      <c r="D346" s="162" t="s">
        <v>138</v>
      </c>
      <c r="E346" s="166" t="s">
        <v>5</v>
      </c>
      <c r="F346" s="167" t="s">
        <v>501</v>
      </c>
      <c r="H346" s="168">
        <v>12</v>
      </c>
      <c r="L346" s="165"/>
      <c r="M346" s="169"/>
      <c r="N346" s="170"/>
      <c r="O346" s="170"/>
      <c r="P346" s="170"/>
      <c r="Q346" s="170"/>
      <c r="R346" s="170"/>
      <c r="S346" s="170"/>
      <c r="T346" s="171"/>
      <c r="AT346" s="166" t="s">
        <v>138</v>
      </c>
      <c r="AU346" s="166" t="s">
        <v>80</v>
      </c>
      <c r="AV346" s="11" t="s">
        <v>80</v>
      </c>
      <c r="AW346" s="11" t="s">
        <v>33</v>
      </c>
      <c r="AX346" s="11" t="s">
        <v>75</v>
      </c>
      <c r="AY346" s="166" t="s">
        <v>127</v>
      </c>
    </row>
    <row r="347" spans="2:65" s="1" customFormat="1" ht="14.45" customHeight="1">
      <c r="B347" s="150"/>
      <c r="C347" s="151" t="s">
        <v>502</v>
      </c>
      <c r="D347" s="151" t="s">
        <v>129</v>
      </c>
      <c r="E347" s="152" t="s">
        <v>503</v>
      </c>
      <c r="F347" s="153" t="s">
        <v>504</v>
      </c>
      <c r="G347" s="154" t="s">
        <v>132</v>
      </c>
      <c r="H347" s="155">
        <v>128</v>
      </c>
      <c r="I347" s="156"/>
      <c r="J347" s="156">
        <f>ROUND(I347*H347,2)</f>
        <v>0</v>
      </c>
      <c r="K347" s="153" t="s">
        <v>133</v>
      </c>
      <c r="L347" s="36"/>
      <c r="M347" s="157" t="s">
        <v>5</v>
      </c>
      <c r="N347" s="158" t="s">
        <v>41</v>
      </c>
      <c r="O347" s="159">
        <v>8.0000000000000002E-3</v>
      </c>
      <c r="P347" s="159">
        <f>O347*H347</f>
        <v>1.024</v>
      </c>
      <c r="Q347" s="159">
        <v>0</v>
      </c>
      <c r="R347" s="159">
        <f>Q347*H347</f>
        <v>0</v>
      </c>
      <c r="S347" s="159">
        <v>0</v>
      </c>
      <c r="T347" s="160">
        <f>S347*H347</f>
        <v>0</v>
      </c>
      <c r="AR347" s="22" t="s">
        <v>134</v>
      </c>
      <c r="AT347" s="22" t="s">
        <v>129</v>
      </c>
      <c r="AU347" s="22" t="s">
        <v>80</v>
      </c>
      <c r="AY347" s="22" t="s">
        <v>127</v>
      </c>
      <c r="BE347" s="161">
        <f>IF(N347="základní",J347,0)</f>
        <v>0</v>
      </c>
      <c r="BF347" s="161">
        <f>IF(N347="snížená",J347,0)</f>
        <v>0</v>
      </c>
      <c r="BG347" s="161">
        <f>IF(N347="zákl. přenesená",J347,0)</f>
        <v>0</v>
      </c>
      <c r="BH347" s="161">
        <f>IF(N347="sníž. přenesená",J347,0)</f>
        <v>0</v>
      </c>
      <c r="BI347" s="161">
        <f>IF(N347="nulová",J347,0)</f>
        <v>0</v>
      </c>
      <c r="BJ347" s="22" t="s">
        <v>75</v>
      </c>
      <c r="BK347" s="161">
        <f>ROUND(I347*H347,2)</f>
        <v>0</v>
      </c>
      <c r="BL347" s="22" t="s">
        <v>134</v>
      </c>
      <c r="BM347" s="22" t="s">
        <v>505</v>
      </c>
    </row>
    <row r="348" spans="2:65" s="1" customFormat="1">
      <c r="B348" s="36"/>
      <c r="D348" s="162" t="s">
        <v>136</v>
      </c>
      <c r="F348" s="163" t="s">
        <v>506</v>
      </c>
      <c r="L348" s="36"/>
      <c r="M348" s="164"/>
      <c r="N348" s="37"/>
      <c r="O348" s="37"/>
      <c r="P348" s="37"/>
      <c r="Q348" s="37"/>
      <c r="R348" s="37"/>
      <c r="S348" s="37"/>
      <c r="T348" s="65"/>
      <c r="AT348" s="22" t="s">
        <v>136</v>
      </c>
      <c r="AU348" s="22" t="s">
        <v>80</v>
      </c>
    </row>
    <row r="349" spans="2:65" s="11" customFormat="1">
      <c r="B349" s="165"/>
      <c r="D349" s="162" t="s">
        <v>138</v>
      </c>
      <c r="E349" s="166" t="s">
        <v>5</v>
      </c>
      <c r="F349" s="167" t="s">
        <v>481</v>
      </c>
      <c r="H349" s="168">
        <v>128</v>
      </c>
      <c r="L349" s="165"/>
      <c r="M349" s="169"/>
      <c r="N349" s="170"/>
      <c r="O349" s="170"/>
      <c r="P349" s="170"/>
      <c r="Q349" s="170"/>
      <c r="R349" s="170"/>
      <c r="S349" s="170"/>
      <c r="T349" s="171"/>
      <c r="AT349" s="166" t="s">
        <v>138</v>
      </c>
      <c r="AU349" s="166" t="s">
        <v>80</v>
      </c>
      <c r="AV349" s="11" t="s">
        <v>80</v>
      </c>
      <c r="AW349" s="11" t="s">
        <v>33</v>
      </c>
      <c r="AX349" s="11" t="s">
        <v>70</v>
      </c>
      <c r="AY349" s="166" t="s">
        <v>127</v>
      </c>
    </row>
    <row r="350" spans="2:65" s="13" customFormat="1">
      <c r="B350" s="179"/>
      <c r="D350" s="162" t="s">
        <v>138</v>
      </c>
      <c r="E350" s="180" t="s">
        <v>5</v>
      </c>
      <c r="F350" s="181" t="s">
        <v>507</v>
      </c>
      <c r="H350" s="182">
        <v>128</v>
      </c>
      <c r="L350" s="179"/>
      <c r="M350" s="183"/>
      <c r="N350" s="184"/>
      <c r="O350" s="184"/>
      <c r="P350" s="184"/>
      <c r="Q350" s="184"/>
      <c r="R350" s="184"/>
      <c r="S350" s="184"/>
      <c r="T350" s="185"/>
      <c r="AT350" s="180" t="s">
        <v>138</v>
      </c>
      <c r="AU350" s="180" t="s">
        <v>80</v>
      </c>
      <c r="AV350" s="13" t="s">
        <v>146</v>
      </c>
      <c r="AW350" s="13" t="s">
        <v>33</v>
      </c>
      <c r="AX350" s="13" t="s">
        <v>70</v>
      </c>
      <c r="AY350" s="180" t="s">
        <v>127</v>
      </c>
    </row>
    <row r="351" spans="2:65" s="12" customFormat="1">
      <c r="B351" s="172"/>
      <c r="D351" s="162" t="s">
        <v>138</v>
      </c>
      <c r="E351" s="173" t="s">
        <v>5</v>
      </c>
      <c r="F351" s="174" t="s">
        <v>141</v>
      </c>
      <c r="H351" s="175">
        <v>128</v>
      </c>
      <c r="L351" s="172"/>
      <c r="M351" s="176"/>
      <c r="N351" s="177"/>
      <c r="O351" s="177"/>
      <c r="P351" s="177"/>
      <c r="Q351" s="177"/>
      <c r="R351" s="177"/>
      <c r="S351" s="177"/>
      <c r="T351" s="178"/>
      <c r="AT351" s="173" t="s">
        <v>138</v>
      </c>
      <c r="AU351" s="173" t="s">
        <v>80</v>
      </c>
      <c r="AV351" s="12" t="s">
        <v>134</v>
      </c>
      <c r="AW351" s="12" t="s">
        <v>33</v>
      </c>
      <c r="AX351" s="12" t="s">
        <v>75</v>
      </c>
      <c r="AY351" s="173" t="s">
        <v>127</v>
      </c>
    </row>
    <row r="352" spans="2:65" s="1" customFormat="1" ht="22.9" customHeight="1">
      <c r="B352" s="150"/>
      <c r="C352" s="151" t="s">
        <v>508</v>
      </c>
      <c r="D352" s="151" t="s">
        <v>129</v>
      </c>
      <c r="E352" s="152" t="s">
        <v>509</v>
      </c>
      <c r="F352" s="153" t="s">
        <v>510</v>
      </c>
      <c r="G352" s="154" t="s">
        <v>132</v>
      </c>
      <c r="H352" s="155">
        <v>167.5</v>
      </c>
      <c r="I352" s="156"/>
      <c r="J352" s="156">
        <f>ROUND(I352*H352,2)</f>
        <v>0</v>
      </c>
      <c r="K352" s="153" t="s">
        <v>5</v>
      </c>
      <c r="L352" s="36"/>
      <c r="M352" s="157" t="s">
        <v>5</v>
      </c>
      <c r="N352" s="158" t="s">
        <v>41</v>
      </c>
      <c r="O352" s="159">
        <v>2E-3</v>
      </c>
      <c r="P352" s="159">
        <f>O352*H352</f>
        <v>0.33500000000000002</v>
      </c>
      <c r="Q352" s="159">
        <v>0</v>
      </c>
      <c r="R352" s="159">
        <f>Q352*H352</f>
        <v>0</v>
      </c>
      <c r="S352" s="159">
        <v>0</v>
      </c>
      <c r="T352" s="160">
        <f>S352*H352</f>
        <v>0</v>
      </c>
      <c r="AR352" s="22" t="s">
        <v>134</v>
      </c>
      <c r="AT352" s="22" t="s">
        <v>129</v>
      </c>
      <c r="AU352" s="22" t="s">
        <v>80</v>
      </c>
      <c r="AY352" s="22" t="s">
        <v>127</v>
      </c>
      <c r="BE352" s="161">
        <f>IF(N352="základní",J352,0)</f>
        <v>0</v>
      </c>
      <c r="BF352" s="161">
        <f>IF(N352="snížená",J352,0)</f>
        <v>0</v>
      </c>
      <c r="BG352" s="161">
        <f>IF(N352="zákl. přenesená",J352,0)</f>
        <v>0</v>
      </c>
      <c r="BH352" s="161">
        <f>IF(N352="sníž. přenesená",J352,0)</f>
        <v>0</v>
      </c>
      <c r="BI352" s="161">
        <f>IF(N352="nulová",J352,0)</f>
        <v>0</v>
      </c>
      <c r="BJ352" s="22" t="s">
        <v>75</v>
      </c>
      <c r="BK352" s="161">
        <f>ROUND(I352*H352,2)</f>
        <v>0</v>
      </c>
      <c r="BL352" s="22" t="s">
        <v>134</v>
      </c>
      <c r="BM352" s="22" t="s">
        <v>511</v>
      </c>
    </row>
    <row r="353" spans="2:65" s="1" customFormat="1" ht="27">
      <c r="B353" s="36"/>
      <c r="D353" s="162" t="s">
        <v>136</v>
      </c>
      <c r="F353" s="163" t="s">
        <v>512</v>
      </c>
      <c r="L353" s="36"/>
      <c r="M353" s="164"/>
      <c r="N353" s="37"/>
      <c r="O353" s="37"/>
      <c r="P353" s="37"/>
      <c r="Q353" s="37"/>
      <c r="R353" s="37"/>
      <c r="S353" s="37"/>
      <c r="T353" s="65"/>
      <c r="AT353" s="22" t="s">
        <v>136</v>
      </c>
      <c r="AU353" s="22" t="s">
        <v>80</v>
      </c>
    </row>
    <row r="354" spans="2:65" s="11" customFormat="1">
      <c r="B354" s="165"/>
      <c r="D354" s="162" t="s">
        <v>138</v>
      </c>
      <c r="E354" s="166" t="s">
        <v>5</v>
      </c>
      <c r="F354" s="167" t="s">
        <v>483</v>
      </c>
      <c r="H354" s="168">
        <v>167.5</v>
      </c>
      <c r="L354" s="165"/>
      <c r="M354" s="169"/>
      <c r="N354" s="170"/>
      <c r="O354" s="170"/>
      <c r="P354" s="170"/>
      <c r="Q354" s="170"/>
      <c r="R354" s="170"/>
      <c r="S354" s="170"/>
      <c r="T354" s="171"/>
      <c r="AT354" s="166" t="s">
        <v>138</v>
      </c>
      <c r="AU354" s="166" t="s">
        <v>80</v>
      </c>
      <c r="AV354" s="11" t="s">
        <v>80</v>
      </c>
      <c r="AW354" s="11" t="s">
        <v>33</v>
      </c>
      <c r="AX354" s="11" t="s">
        <v>70</v>
      </c>
      <c r="AY354" s="166" t="s">
        <v>127</v>
      </c>
    </row>
    <row r="355" spans="2:65" s="13" customFormat="1">
      <c r="B355" s="179"/>
      <c r="D355" s="162" t="s">
        <v>138</v>
      </c>
      <c r="E355" s="180" t="s">
        <v>5</v>
      </c>
      <c r="F355" s="181" t="s">
        <v>484</v>
      </c>
      <c r="H355" s="182">
        <v>167.5</v>
      </c>
      <c r="L355" s="179"/>
      <c r="M355" s="183"/>
      <c r="N355" s="184"/>
      <c r="O355" s="184"/>
      <c r="P355" s="184"/>
      <c r="Q355" s="184"/>
      <c r="R355" s="184"/>
      <c r="S355" s="184"/>
      <c r="T355" s="185"/>
      <c r="AT355" s="180" t="s">
        <v>138</v>
      </c>
      <c r="AU355" s="180" t="s">
        <v>80</v>
      </c>
      <c r="AV355" s="13" t="s">
        <v>146</v>
      </c>
      <c r="AW355" s="13" t="s">
        <v>33</v>
      </c>
      <c r="AX355" s="13" t="s">
        <v>70</v>
      </c>
      <c r="AY355" s="180" t="s">
        <v>127</v>
      </c>
    </row>
    <row r="356" spans="2:65" s="12" customFormat="1">
      <c r="B356" s="172"/>
      <c r="D356" s="162" t="s">
        <v>138</v>
      </c>
      <c r="E356" s="173" t="s">
        <v>5</v>
      </c>
      <c r="F356" s="174" t="s">
        <v>141</v>
      </c>
      <c r="H356" s="175">
        <v>167.5</v>
      </c>
      <c r="L356" s="172"/>
      <c r="M356" s="176"/>
      <c r="N356" s="177"/>
      <c r="O356" s="177"/>
      <c r="P356" s="177"/>
      <c r="Q356" s="177"/>
      <c r="R356" s="177"/>
      <c r="S356" s="177"/>
      <c r="T356" s="178"/>
      <c r="AT356" s="173" t="s">
        <v>138</v>
      </c>
      <c r="AU356" s="173" t="s">
        <v>80</v>
      </c>
      <c r="AV356" s="12" t="s">
        <v>134</v>
      </c>
      <c r="AW356" s="12" t="s">
        <v>33</v>
      </c>
      <c r="AX356" s="12" t="s">
        <v>75</v>
      </c>
      <c r="AY356" s="173" t="s">
        <v>127</v>
      </c>
    </row>
    <row r="357" spans="2:65" s="1" customFormat="1" ht="22.9" customHeight="1">
      <c r="B357" s="150"/>
      <c r="C357" s="151" t="s">
        <v>513</v>
      </c>
      <c r="D357" s="151" t="s">
        <v>129</v>
      </c>
      <c r="E357" s="152" t="s">
        <v>514</v>
      </c>
      <c r="F357" s="153" t="s">
        <v>515</v>
      </c>
      <c r="G357" s="154" t="s">
        <v>132</v>
      </c>
      <c r="H357" s="155">
        <v>128</v>
      </c>
      <c r="I357" s="156"/>
      <c r="J357" s="156">
        <f>ROUND(I357*H357,2)</f>
        <v>0</v>
      </c>
      <c r="K357" s="153" t="s">
        <v>133</v>
      </c>
      <c r="L357" s="36"/>
      <c r="M357" s="157" t="s">
        <v>5</v>
      </c>
      <c r="N357" s="158" t="s">
        <v>41</v>
      </c>
      <c r="O357" s="159">
        <v>2E-3</v>
      </c>
      <c r="P357" s="159">
        <f>O357*H357</f>
        <v>0.25600000000000001</v>
      </c>
      <c r="Q357" s="159">
        <v>0</v>
      </c>
      <c r="R357" s="159">
        <f>Q357*H357</f>
        <v>0</v>
      </c>
      <c r="S357" s="159">
        <v>0</v>
      </c>
      <c r="T357" s="160">
        <f>S357*H357</f>
        <v>0</v>
      </c>
      <c r="AR357" s="22" t="s">
        <v>134</v>
      </c>
      <c r="AT357" s="22" t="s">
        <v>129</v>
      </c>
      <c r="AU357" s="22" t="s">
        <v>80</v>
      </c>
      <c r="AY357" s="22" t="s">
        <v>127</v>
      </c>
      <c r="BE357" s="161">
        <f>IF(N357="základní",J357,0)</f>
        <v>0</v>
      </c>
      <c r="BF357" s="161">
        <f>IF(N357="snížená",J357,0)</f>
        <v>0</v>
      </c>
      <c r="BG357" s="161">
        <f>IF(N357="zákl. přenesená",J357,0)</f>
        <v>0</v>
      </c>
      <c r="BH357" s="161">
        <f>IF(N357="sníž. přenesená",J357,0)</f>
        <v>0</v>
      </c>
      <c r="BI357" s="161">
        <f>IF(N357="nulová",J357,0)</f>
        <v>0</v>
      </c>
      <c r="BJ357" s="22" t="s">
        <v>75</v>
      </c>
      <c r="BK357" s="161">
        <f>ROUND(I357*H357,2)</f>
        <v>0</v>
      </c>
      <c r="BL357" s="22" t="s">
        <v>134</v>
      </c>
      <c r="BM357" s="22" t="s">
        <v>516</v>
      </c>
    </row>
    <row r="358" spans="2:65" s="1" customFormat="1" ht="27">
      <c r="B358" s="36"/>
      <c r="D358" s="162" t="s">
        <v>136</v>
      </c>
      <c r="F358" s="163" t="s">
        <v>517</v>
      </c>
      <c r="L358" s="36"/>
      <c r="M358" s="164"/>
      <c r="N358" s="37"/>
      <c r="O358" s="37"/>
      <c r="P358" s="37"/>
      <c r="Q358" s="37"/>
      <c r="R358" s="37"/>
      <c r="S358" s="37"/>
      <c r="T358" s="65"/>
      <c r="AT358" s="22" t="s">
        <v>136</v>
      </c>
      <c r="AU358" s="22" t="s">
        <v>80</v>
      </c>
    </row>
    <row r="359" spans="2:65" s="11" customFormat="1">
      <c r="B359" s="165"/>
      <c r="D359" s="162" t="s">
        <v>138</v>
      </c>
      <c r="E359" s="166" t="s">
        <v>5</v>
      </c>
      <c r="F359" s="167" t="s">
        <v>481</v>
      </c>
      <c r="H359" s="168">
        <v>128</v>
      </c>
      <c r="L359" s="165"/>
      <c r="M359" s="169"/>
      <c r="N359" s="170"/>
      <c r="O359" s="170"/>
      <c r="P359" s="170"/>
      <c r="Q359" s="170"/>
      <c r="R359" s="170"/>
      <c r="S359" s="170"/>
      <c r="T359" s="171"/>
      <c r="AT359" s="166" t="s">
        <v>138</v>
      </c>
      <c r="AU359" s="166" t="s">
        <v>80</v>
      </c>
      <c r="AV359" s="11" t="s">
        <v>80</v>
      </c>
      <c r="AW359" s="11" t="s">
        <v>33</v>
      </c>
      <c r="AX359" s="11" t="s">
        <v>70</v>
      </c>
      <c r="AY359" s="166" t="s">
        <v>127</v>
      </c>
    </row>
    <row r="360" spans="2:65" s="13" customFormat="1">
      <c r="B360" s="179"/>
      <c r="D360" s="162" t="s">
        <v>138</v>
      </c>
      <c r="E360" s="180" t="s">
        <v>5</v>
      </c>
      <c r="F360" s="181" t="s">
        <v>507</v>
      </c>
      <c r="H360" s="182">
        <v>128</v>
      </c>
      <c r="L360" s="179"/>
      <c r="M360" s="183"/>
      <c r="N360" s="184"/>
      <c r="O360" s="184"/>
      <c r="P360" s="184"/>
      <c r="Q360" s="184"/>
      <c r="R360" s="184"/>
      <c r="S360" s="184"/>
      <c r="T360" s="185"/>
      <c r="AT360" s="180" t="s">
        <v>138</v>
      </c>
      <c r="AU360" s="180" t="s">
        <v>80</v>
      </c>
      <c r="AV360" s="13" t="s">
        <v>146</v>
      </c>
      <c r="AW360" s="13" t="s">
        <v>33</v>
      </c>
      <c r="AX360" s="13" t="s">
        <v>70</v>
      </c>
      <c r="AY360" s="180" t="s">
        <v>127</v>
      </c>
    </row>
    <row r="361" spans="2:65" s="12" customFormat="1">
      <c r="B361" s="172"/>
      <c r="D361" s="162" t="s">
        <v>138</v>
      </c>
      <c r="E361" s="173" t="s">
        <v>5</v>
      </c>
      <c r="F361" s="174" t="s">
        <v>141</v>
      </c>
      <c r="H361" s="175">
        <v>128</v>
      </c>
      <c r="L361" s="172"/>
      <c r="M361" s="176"/>
      <c r="N361" s="177"/>
      <c r="O361" s="177"/>
      <c r="P361" s="177"/>
      <c r="Q361" s="177"/>
      <c r="R361" s="177"/>
      <c r="S361" s="177"/>
      <c r="T361" s="178"/>
      <c r="AT361" s="173" t="s">
        <v>138</v>
      </c>
      <c r="AU361" s="173" t="s">
        <v>80</v>
      </c>
      <c r="AV361" s="12" t="s">
        <v>134</v>
      </c>
      <c r="AW361" s="12" t="s">
        <v>33</v>
      </c>
      <c r="AX361" s="12" t="s">
        <v>75</v>
      </c>
      <c r="AY361" s="173" t="s">
        <v>127</v>
      </c>
    </row>
    <row r="362" spans="2:65" s="1" customFormat="1" ht="22.9" customHeight="1">
      <c r="B362" s="150"/>
      <c r="C362" s="151" t="s">
        <v>518</v>
      </c>
      <c r="D362" s="151" t="s">
        <v>129</v>
      </c>
      <c r="E362" s="152" t="s">
        <v>519</v>
      </c>
      <c r="F362" s="153" t="s">
        <v>520</v>
      </c>
      <c r="G362" s="154" t="s">
        <v>132</v>
      </c>
      <c r="H362" s="155">
        <v>167.5</v>
      </c>
      <c r="I362" s="156"/>
      <c r="J362" s="156">
        <f>ROUND(I362*H362,2)</f>
        <v>0</v>
      </c>
      <c r="K362" s="153" t="s">
        <v>133</v>
      </c>
      <c r="L362" s="36"/>
      <c r="M362" s="157" t="s">
        <v>5</v>
      </c>
      <c r="N362" s="158" t="s">
        <v>41</v>
      </c>
      <c r="O362" s="159">
        <v>2E-3</v>
      </c>
      <c r="P362" s="159">
        <f>O362*H362</f>
        <v>0.33500000000000002</v>
      </c>
      <c r="Q362" s="159">
        <v>0</v>
      </c>
      <c r="R362" s="159">
        <f>Q362*H362</f>
        <v>0</v>
      </c>
      <c r="S362" s="159">
        <v>0</v>
      </c>
      <c r="T362" s="160">
        <f>S362*H362</f>
        <v>0</v>
      </c>
      <c r="AR362" s="22" t="s">
        <v>134</v>
      </c>
      <c r="AT362" s="22" t="s">
        <v>129</v>
      </c>
      <c r="AU362" s="22" t="s">
        <v>80</v>
      </c>
      <c r="AY362" s="22" t="s">
        <v>127</v>
      </c>
      <c r="BE362" s="161">
        <f>IF(N362="základní",J362,0)</f>
        <v>0</v>
      </c>
      <c r="BF362" s="161">
        <f>IF(N362="snížená",J362,0)</f>
        <v>0</v>
      </c>
      <c r="BG362" s="161">
        <f>IF(N362="zákl. přenesená",J362,0)</f>
        <v>0</v>
      </c>
      <c r="BH362" s="161">
        <f>IF(N362="sníž. přenesená",J362,0)</f>
        <v>0</v>
      </c>
      <c r="BI362" s="161">
        <f>IF(N362="nulová",J362,0)</f>
        <v>0</v>
      </c>
      <c r="BJ362" s="22" t="s">
        <v>75</v>
      </c>
      <c r="BK362" s="161">
        <f>ROUND(I362*H362,2)</f>
        <v>0</v>
      </c>
      <c r="BL362" s="22" t="s">
        <v>134</v>
      </c>
      <c r="BM362" s="22" t="s">
        <v>521</v>
      </c>
    </row>
    <row r="363" spans="2:65" s="1" customFormat="1" ht="27">
      <c r="B363" s="36"/>
      <c r="D363" s="162" t="s">
        <v>136</v>
      </c>
      <c r="F363" s="163" t="s">
        <v>522</v>
      </c>
      <c r="L363" s="36"/>
      <c r="M363" s="164"/>
      <c r="N363" s="37"/>
      <c r="O363" s="37"/>
      <c r="P363" s="37"/>
      <c r="Q363" s="37"/>
      <c r="R363" s="37"/>
      <c r="S363" s="37"/>
      <c r="T363" s="65"/>
      <c r="AT363" s="22" t="s">
        <v>136</v>
      </c>
      <c r="AU363" s="22" t="s">
        <v>80</v>
      </c>
    </row>
    <row r="364" spans="2:65" s="11" customFormat="1">
      <c r="B364" s="165"/>
      <c r="D364" s="162" t="s">
        <v>138</v>
      </c>
      <c r="E364" s="166" t="s">
        <v>5</v>
      </c>
      <c r="F364" s="167" t="s">
        <v>483</v>
      </c>
      <c r="H364" s="168">
        <v>167.5</v>
      </c>
      <c r="L364" s="165"/>
      <c r="M364" s="169"/>
      <c r="N364" s="170"/>
      <c r="O364" s="170"/>
      <c r="P364" s="170"/>
      <c r="Q364" s="170"/>
      <c r="R364" s="170"/>
      <c r="S364" s="170"/>
      <c r="T364" s="171"/>
      <c r="AT364" s="166" t="s">
        <v>138</v>
      </c>
      <c r="AU364" s="166" t="s">
        <v>80</v>
      </c>
      <c r="AV364" s="11" t="s">
        <v>80</v>
      </c>
      <c r="AW364" s="11" t="s">
        <v>33</v>
      </c>
      <c r="AX364" s="11" t="s">
        <v>70</v>
      </c>
      <c r="AY364" s="166" t="s">
        <v>127</v>
      </c>
    </row>
    <row r="365" spans="2:65" s="13" customFormat="1">
      <c r="B365" s="179"/>
      <c r="D365" s="162" t="s">
        <v>138</v>
      </c>
      <c r="E365" s="180" t="s">
        <v>5</v>
      </c>
      <c r="F365" s="181" t="s">
        <v>484</v>
      </c>
      <c r="H365" s="182">
        <v>167.5</v>
      </c>
      <c r="L365" s="179"/>
      <c r="M365" s="183"/>
      <c r="N365" s="184"/>
      <c r="O365" s="184"/>
      <c r="P365" s="184"/>
      <c r="Q365" s="184"/>
      <c r="R365" s="184"/>
      <c r="S365" s="184"/>
      <c r="T365" s="185"/>
      <c r="AT365" s="180" t="s">
        <v>138</v>
      </c>
      <c r="AU365" s="180" t="s">
        <v>80</v>
      </c>
      <c r="AV365" s="13" t="s">
        <v>146</v>
      </c>
      <c r="AW365" s="13" t="s">
        <v>33</v>
      </c>
      <c r="AX365" s="13" t="s">
        <v>70</v>
      </c>
      <c r="AY365" s="180" t="s">
        <v>127</v>
      </c>
    </row>
    <row r="366" spans="2:65" s="12" customFormat="1">
      <c r="B366" s="172"/>
      <c r="D366" s="162" t="s">
        <v>138</v>
      </c>
      <c r="E366" s="173" t="s">
        <v>5</v>
      </c>
      <c r="F366" s="174" t="s">
        <v>141</v>
      </c>
      <c r="H366" s="175">
        <v>167.5</v>
      </c>
      <c r="L366" s="172"/>
      <c r="M366" s="176"/>
      <c r="N366" s="177"/>
      <c r="O366" s="177"/>
      <c r="P366" s="177"/>
      <c r="Q366" s="177"/>
      <c r="R366" s="177"/>
      <c r="S366" s="177"/>
      <c r="T366" s="178"/>
      <c r="AT366" s="173" t="s">
        <v>138</v>
      </c>
      <c r="AU366" s="173" t="s">
        <v>80</v>
      </c>
      <c r="AV366" s="12" t="s">
        <v>134</v>
      </c>
      <c r="AW366" s="12" t="s">
        <v>33</v>
      </c>
      <c r="AX366" s="12" t="s">
        <v>75</v>
      </c>
      <c r="AY366" s="173" t="s">
        <v>127</v>
      </c>
    </row>
    <row r="367" spans="2:65" s="1" customFormat="1" ht="22.9" customHeight="1">
      <c r="B367" s="150"/>
      <c r="C367" s="151" t="s">
        <v>523</v>
      </c>
      <c r="D367" s="151" t="s">
        <v>129</v>
      </c>
      <c r="E367" s="152" t="s">
        <v>524</v>
      </c>
      <c r="F367" s="153" t="s">
        <v>525</v>
      </c>
      <c r="G367" s="154" t="s">
        <v>132</v>
      </c>
      <c r="H367" s="155">
        <v>484.5</v>
      </c>
      <c r="I367" s="156"/>
      <c r="J367" s="156">
        <f>ROUND(I367*H367,2)</f>
        <v>0</v>
      </c>
      <c r="K367" s="153" t="s">
        <v>133</v>
      </c>
      <c r="L367" s="36"/>
      <c r="M367" s="157" t="s">
        <v>5</v>
      </c>
      <c r="N367" s="158" t="s">
        <v>41</v>
      </c>
      <c r="O367" s="159">
        <v>7.0999999999999994E-2</v>
      </c>
      <c r="P367" s="159">
        <f>O367*H367</f>
        <v>34.399499999999996</v>
      </c>
      <c r="Q367" s="159">
        <v>0</v>
      </c>
      <c r="R367" s="159">
        <f>Q367*H367</f>
        <v>0</v>
      </c>
      <c r="S367" s="159">
        <v>0</v>
      </c>
      <c r="T367" s="160">
        <f>S367*H367</f>
        <v>0</v>
      </c>
      <c r="AR367" s="22" t="s">
        <v>134</v>
      </c>
      <c r="AT367" s="22" t="s">
        <v>129</v>
      </c>
      <c r="AU367" s="22" t="s">
        <v>80</v>
      </c>
      <c r="AY367" s="22" t="s">
        <v>127</v>
      </c>
      <c r="BE367" s="161">
        <f>IF(N367="základní",J367,0)</f>
        <v>0</v>
      </c>
      <c r="BF367" s="161">
        <f>IF(N367="snížená",J367,0)</f>
        <v>0</v>
      </c>
      <c r="BG367" s="161">
        <f>IF(N367="zákl. přenesená",J367,0)</f>
        <v>0</v>
      </c>
      <c r="BH367" s="161">
        <f>IF(N367="sníž. přenesená",J367,0)</f>
        <v>0</v>
      </c>
      <c r="BI367" s="161">
        <f>IF(N367="nulová",J367,0)</f>
        <v>0</v>
      </c>
      <c r="BJ367" s="22" t="s">
        <v>75</v>
      </c>
      <c r="BK367" s="161">
        <f>ROUND(I367*H367,2)</f>
        <v>0</v>
      </c>
      <c r="BL367" s="22" t="s">
        <v>134</v>
      </c>
      <c r="BM367" s="22" t="s">
        <v>526</v>
      </c>
    </row>
    <row r="368" spans="2:65" s="1" customFormat="1" ht="27">
      <c r="B368" s="36"/>
      <c r="D368" s="162" t="s">
        <v>136</v>
      </c>
      <c r="F368" s="163" t="s">
        <v>527</v>
      </c>
      <c r="L368" s="36"/>
      <c r="M368" s="164"/>
      <c r="N368" s="37"/>
      <c r="O368" s="37"/>
      <c r="P368" s="37"/>
      <c r="Q368" s="37"/>
      <c r="R368" s="37"/>
      <c r="S368" s="37"/>
      <c r="T368" s="65"/>
      <c r="AT368" s="22" t="s">
        <v>136</v>
      </c>
      <c r="AU368" s="22" t="s">
        <v>80</v>
      </c>
    </row>
    <row r="369" spans="2:65" s="11" customFormat="1">
      <c r="B369" s="165"/>
      <c r="D369" s="162" t="s">
        <v>138</v>
      </c>
      <c r="E369" s="166" t="s">
        <v>5</v>
      </c>
      <c r="F369" s="167" t="s">
        <v>481</v>
      </c>
      <c r="H369" s="168">
        <v>128</v>
      </c>
      <c r="L369" s="165"/>
      <c r="M369" s="169"/>
      <c r="N369" s="170"/>
      <c r="O369" s="170"/>
      <c r="P369" s="170"/>
      <c r="Q369" s="170"/>
      <c r="R369" s="170"/>
      <c r="S369" s="170"/>
      <c r="T369" s="171"/>
      <c r="AT369" s="166" t="s">
        <v>138</v>
      </c>
      <c r="AU369" s="166" t="s">
        <v>80</v>
      </c>
      <c r="AV369" s="11" t="s">
        <v>80</v>
      </c>
      <c r="AW369" s="11" t="s">
        <v>33</v>
      </c>
      <c r="AX369" s="11" t="s">
        <v>70</v>
      </c>
      <c r="AY369" s="166" t="s">
        <v>127</v>
      </c>
    </row>
    <row r="370" spans="2:65" s="13" customFormat="1">
      <c r="B370" s="179"/>
      <c r="D370" s="162" t="s">
        <v>138</v>
      </c>
      <c r="E370" s="180" t="s">
        <v>5</v>
      </c>
      <c r="F370" s="181" t="s">
        <v>482</v>
      </c>
      <c r="H370" s="182">
        <v>128</v>
      </c>
      <c r="L370" s="179"/>
      <c r="M370" s="183"/>
      <c r="N370" s="184"/>
      <c r="O370" s="184"/>
      <c r="P370" s="184"/>
      <c r="Q370" s="184"/>
      <c r="R370" s="184"/>
      <c r="S370" s="184"/>
      <c r="T370" s="185"/>
      <c r="AT370" s="180" t="s">
        <v>138</v>
      </c>
      <c r="AU370" s="180" t="s">
        <v>80</v>
      </c>
      <c r="AV370" s="13" t="s">
        <v>146</v>
      </c>
      <c r="AW370" s="13" t="s">
        <v>33</v>
      </c>
      <c r="AX370" s="13" t="s">
        <v>70</v>
      </c>
      <c r="AY370" s="180" t="s">
        <v>127</v>
      </c>
    </row>
    <row r="371" spans="2:65" s="11" customFormat="1">
      <c r="B371" s="165"/>
      <c r="D371" s="162" t="s">
        <v>138</v>
      </c>
      <c r="E371" s="166" t="s">
        <v>5</v>
      </c>
      <c r="F371" s="167" t="s">
        <v>483</v>
      </c>
      <c r="H371" s="168">
        <v>167.5</v>
      </c>
      <c r="L371" s="165"/>
      <c r="M371" s="169"/>
      <c r="N371" s="170"/>
      <c r="O371" s="170"/>
      <c r="P371" s="170"/>
      <c r="Q371" s="170"/>
      <c r="R371" s="170"/>
      <c r="S371" s="170"/>
      <c r="T371" s="171"/>
      <c r="AT371" s="166" t="s">
        <v>138</v>
      </c>
      <c r="AU371" s="166" t="s">
        <v>80</v>
      </c>
      <c r="AV371" s="11" t="s">
        <v>80</v>
      </c>
      <c r="AW371" s="11" t="s">
        <v>33</v>
      </c>
      <c r="AX371" s="11" t="s">
        <v>70</v>
      </c>
      <c r="AY371" s="166" t="s">
        <v>127</v>
      </c>
    </row>
    <row r="372" spans="2:65" s="13" customFormat="1">
      <c r="B372" s="179"/>
      <c r="D372" s="162" t="s">
        <v>138</v>
      </c>
      <c r="E372" s="180" t="s">
        <v>5</v>
      </c>
      <c r="F372" s="181" t="s">
        <v>484</v>
      </c>
      <c r="H372" s="182">
        <v>167.5</v>
      </c>
      <c r="L372" s="179"/>
      <c r="M372" s="183"/>
      <c r="N372" s="184"/>
      <c r="O372" s="184"/>
      <c r="P372" s="184"/>
      <c r="Q372" s="184"/>
      <c r="R372" s="184"/>
      <c r="S372" s="184"/>
      <c r="T372" s="185"/>
      <c r="AT372" s="180" t="s">
        <v>138</v>
      </c>
      <c r="AU372" s="180" t="s">
        <v>80</v>
      </c>
      <c r="AV372" s="13" t="s">
        <v>146</v>
      </c>
      <c r="AW372" s="13" t="s">
        <v>33</v>
      </c>
      <c r="AX372" s="13" t="s">
        <v>70</v>
      </c>
      <c r="AY372" s="180" t="s">
        <v>127</v>
      </c>
    </row>
    <row r="373" spans="2:65" s="11" customFormat="1">
      <c r="B373" s="165"/>
      <c r="D373" s="162" t="s">
        <v>138</v>
      </c>
      <c r="E373" s="166" t="s">
        <v>5</v>
      </c>
      <c r="F373" s="167" t="s">
        <v>528</v>
      </c>
      <c r="H373" s="168">
        <v>189</v>
      </c>
      <c r="L373" s="165"/>
      <c r="M373" s="169"/>
      <c r="N373" s="170"/>
      <c r="O373" s="170"/>
      <c r="P373" s="170"/>
      <c r="Q373" s="170"/>
      <c r="R373" s="170"/>
      <c r="S373" s="170"/>
      <c r="T373" s="171"/>
      <c r="AT373" s="166" t="s">
        <v>138</v>
      </c>
      <c r="AU373" s="166" t="s">
        <v>80</v>
      </c>
      <c r="AV373" s="11" t="s">
        <v>80</v>
      </c>
      <c r="AW373" s="11" t="s">
        <v>33</v>
      </c>
      <c r="AX373" s="11" t="s">
        <v>70</v>
      </c>
      <c r="AY373" s="166" t="s">
        <v>127</v>
      </c>
    </row>
    <row r="374" spans="2:65" s="13" customFormat="1">
      <c r="B374" s="179"/>
      <c r="D374" s="162" t="s">
        <v>138</v>
      </c>
      <c r="E374" s="180" t="s">
        <v>5</v>
      </c>
      <c r="F374" s="181" t="s">
        <v>529</v>
      </c>
      <c r="H374" s="182">
        <v>189</v>
      </c>
      <c r="L374" s="179"/>
      <c r="M374" s="183"/>
      <c r="N374" s="184"/>
      <c r="O374" s="184"/>
      <c r="P374" s="184"/>
      <c r="Q374" s="184"/>
      <c r="R374" s="184"/>
      <c r="S374" s="184"/>
      <c r="T374" s="185"/>
      <c r="AT374" s="180" t="s">
        <v>138</v>
      </c>
      <c r="AU374" s="180" t="s">
        <v>80</v>
      </c>
      <c r="AV374" s="13" t="s">
        <v>146</v>
      </c>
      <c r="AW374" s="13" t="s">
        <v>33</v>
      </c>
      <c r="AX374" s="13" t="s">
        <v>70</v>
      </c>
      <c r="AY374" s="180" t="s">
        <v>127</v>
      </c>
    </row>
    <row r="375" spans="2:65" s="12" customFormat="1">
      <c r="B375" s="172"/>
      <c r="D375" s="162" t="s">
        <v>138</v>
      </c>
      <c r="E375" s="173" t="s">
        <v>5</v>
      </c>
      <c r="F375" s="174" t="s">
        <v>141</v>
      </c>
      <c r="H375" s="175">
        <v>484.5</v>
      </c>
      <c r="L375" s="172"/>
      <c r="M375" s="176"/>
      <c r="N375" s="177"/>
      <c r="O375" s="177"/>
      <c r="P375" s="177"/>
      <c r="Q375" s="177"/>
      <c r="R375" s="177"/>
      <c r="S375" s="177"/>
      <c r="T375" s="178"/>
      <c r="AT375" s="173" t="s">
        <v>138</v>
      </c>
      <c r="AU375" s="173" t="s">
        <v>80</v>
      </c>
      <c r="AV375" s="12" t="s">
        <v>134</v>
      </c>
      <c r="AW375" s="12" t="s">
        <v>33</v>
      </c>
      <c r="AX375" s="12" t="s">
        <v>75</v>
      </c>
      <c r="AY375" s="173" t="s">
        <v>127</v>
      </c>
    </row>
    <row r="376" spans="2:65" s="1" customFormat="1" ht="22.9" customHeight="1">
      <c r="B376" s="150"/>
      <c r="C376" s="151" t="s">
        <v>530</v>
      </c>
      <c r="D376" s="151" t="s">
        <v>129</v>
      </c>
      <c r="E376" s="152" t="s">
        <v>531</v>
      </c>
      <c r="F376" s="153" t="s">
        <v>532</v>
      </c>
      <c r="G376" s="154" t="s">
        <v>132</v>
      </c>
      <c r="H376" s="155">
        <v>568.29999999999995</v>
      </c>
      <c r="I376" s="156"/>
      <c r="J376" s="156">
        <f>ROUND(I376*H376,2)</f>
        <v>0</v>
      </c>
      <c r="K376" s="153" t="s">
        <v>133</v>
      </c>
      <c r="L376" s="36"/>
      <c r="M376" s="157" t="s">
        <v>5</v>
      </c>
      <c r="N376" s="158" t="s">
        <v>41</v>
      </c>
      <c r="O376" s="159">
        <v>0.5</v>
      </c>
      <c r="P376" s="159">
        <f>O376*H376</f>
        <v>284.14999999999998</v>
      </c>
      <c r="Q376" s="159">
        <v>8.4250000000000005E-2</v>
      </c>
      <c r="R376" s="159">
        <f>Q376*H376</f>
        <v>47.879275</v>
      </c>
      <c r="S376" s="159">
        <v>0</v>
      </c>
      <c r="T376" s="160">
        <f>S376*H376</f>
        <v>0</v>
      </c>
      <c r="AR376" s="22" t="s">
        <v>134</v>
      </c>
      <c r="AT376" s="22" t="s">
        <v>129</v>
      </c>
      <c r="AU376" s="22" t="s">
        <v>80</v>
      </c>
      <c r="AY376" s="22" t="s">
        <v>127</v>
      </c>
      <c r="BE376" s="161">
        <f>IF(N376="základní",J376,0)</f>
        <v>0</v>
      </c>
      <c r="BF376" s="161">
        <f>IF(N376="snížená",J376,0)</f>
        <v>0</v>
      </c>
      <c r="BG376" s="161">
        <f>IF(N376="zákl. přenesená",J376,0)</f>
        <v>0</v>
      </c>
      <c r="BH376" s="161">
        <f>IF(N376="sníž. přenesená",J376,0)</f>
        <v>0</v>
      </c>
      <c r="BI376" s="161">
        <f>IF(N376="nulová",J376,0)</f>
        <v>0</v>
      </c>
      <c r="BJ376" s="22" t="s">
        <v>75</v>
      </c>
      <c r="BK376" s="161">
        <f>ROUND(I376*H376,2)</f>
        <v>0</v>
      </c>
      <c r="BL376" s="22" t="s">
        <v>134</v>
      </c>
      <c r="BM376" s="22" t="s">
        <v>533</v>
      </c>
    </row>
    <row r="377" spans="2:65" s="1" customFormat="1" ht="54">
      <c r="B377" s="36"/>
      <c r="D377" s="162" t="s">
        <v>136</v>
      </c>
      <c r="F377" s="163" t="s">
        <v>534</v>
      </c>
      <c r="L377" s="36"/>
      <c r="M377" s="164"/>
      <c r="N377" s="37"/>
      <c r="O377" s="37"/>
      <c r="P377" s="37"/>
      <c r="Q377" s="37"/>
      <c r="R377" s="37"/>
      <c r="S377" s="37"/>
      <c r="T377" s="65"/>
      <c r="AT377" s="22" t="s">
        <v>136</v>
      </c>
      <c r="AU377" s="22" t="s">
        <v>80</v>
      </c>
    </row>
    <row r="378" spans="2:65" s="11" customFormat="1">
      <c r="B378" s="165"/>
      <c r="D378" s="162" t="s">
        <v>138</v>
      </c>
      <c r="E378" s="166" t="s">
        <v>5</v>
      </c>
      <c r="F378" s="167" t="s">
        <v>535</v>
      </c>
      <c r="H378" s="168">
        <v>559</v>
      </c>
      <c r="L378" s="165"/>
      <c r="M378" s="169"/>
      <c r="N378" s="170"/>
      <c r="O378" s="170"/>
      <c r="P378" s="170"/>
      <c r="Q378" s="170"/>
      <c r="R378" s="170"/>
      <c r="S378" s="170"/>
      <c r="T378" s="171"/>
      <c r="AT378" s="166" t="s">
        <v>138</v>
      </c>
      <c r="AU378" s="166" t="s">
        <v>80</v>
      </c>
      <c r="AV378" s="11" t="s">
        <v>80</v>
      </c>
      <c r="AW378" s="11" t="s">
        <v>33</v>
      </c>
      <c r="AX378" s="11" t="s">
        <v>70</v>
      </c>
      <c r="AY378" s="166" t="s">
        <v>127</v>
      </c>
    </row>
    <row r="379" spans="2:65" s="11" customFormat="1">
      <c r="B379" s="165"/>
      <c r="D379" s="162" t="s">
        <v>138</v>
      </c>
      <c r="E379" s="166" t="s">
        <v>5</v>
      </c>
      <c r="F379" s="167" t="s">
        <v>536</v>
      </c>
      <c r="H379" s="168">
        <v>5.8</v>
      </c>
      <c r="L379" s="165"/>
      <c r="M379" s="169"/>
      <c r="N379" s="170"/>
      <c r="O379" s="170"/>
      <c r="P379" s="170"/>
      <c r="Q379" s="170"/>
      <c r="R379" s="170"/>
      <c r="S379" s="170"/>
      <c r="T379" s="171"/>
      <c r="AT379" s="166" t="s">
        <v>138</v>
      </c>
      <c r="AU379" s="166" t="s">
        <v>80</v>
      </c>
      <c r="AV379" s="11" t="s">
        <v>80</v>
      </c>
      <c r="AW379" s="11" t="s">
        <v>33</v>
      </c>
      <c r="AX379" s="11" t="s">
        <v>70</v>
      </c>
      <c r="AY379" s="166" t="s">
        <v>127</v>
      </c>
    </row>
    <row r="380" spans="2:65" s="11" customFormat="1">
      <c r="B380" s="165"/>
      <c r="D380" s="162" t="s">
        <v>138</v>
      </c>
      <c r="E380" s="166" t="s">
        <v>5</v>
      </c>
      <c r="F380" s="167" t="s">
        <v>537</v>
      </c>
      <c r="H380" s="168">
        <v>3.5</v>
      </c>
      <c r="L380" s="165"/>
      <c r="M380" s="169"/>
      <c r="N380" s="170"/>
      <c r="O380" s="170"/>
      <c r="P380" s="170"/>
      <c r="Q380" s="170"/>
      <c r="R380" s="170"/>
      <c r="S380" s="170"/>
      <c r="T380" s="171"/>
      <c r="AT380" s="166" t="s">
        <v>138</v>
      </c>
      <c r="AU380" s="166" t="s">
        <v>80</v>
      </c>
      <c r="AV380" s="11" t="s">
        <v>80</v>
      </c>
      <c r="AW380" s="11" t="s">
        <v>33</v>
      </c>
      <c r="AX380" s="11" t="s">
        <v>70</v>
      </c>
      <c r="AY380" s="166" t="s">
        <v>127</v>
      </c>
    </row>
    <row r="381" spans="2:65" s="13" customFormat="1">
      <c r="B381" s="179"/>
      <c r="D381" s="162" t="s">
        <v>138</v>
      </c>
      <c r="E381" s="180" t="s">
        <v>5</v>
      </c>
      <c r="F381" s="181" t="s">
        <v>454</v>
      </c>
      <c r="H381" s="182">
        <v>568.29999999999995</v>
      </c>
      <c r="L381" s="179"/>
      <c r="M381" s="183"/>
      <c r="N381" s="184"/>
      <c r="O381" s="184"/>
      <c r="P381" s="184"/>
      <c r="Q381" s="184"/>
      <c r="R381" s="184"/>
      <c r="S381" s="184"/>
      <c r="T381" s="185"/>
      <c r="AT381" s="180" t="s">
        <v>138</v>
      </c>
      <c r="AU381" s="180" t="s">
        <v>80</v>
      </c>
      <c r="AV381" s="13" t="s">
        <v>146</v>
      </c>
      <c r="AW381" s="13" t="s">
        <v>33</v>
      </c>
      <c r="AX381" s="13" t="s">
        <v>70</v>
      </c>
      <c r="AY381" s="180" t="s">
        <v>127</v>
      </c>
    </row>
    <row r="382" spans="2:65" s="12" customFormat="1">
      <c r="B382" s="172"/>
      <c r="D382" s="162" t="s">
        <v>138</v>
      </c>
      <c r="E382" s="173" t="s">
        <v>5</v>
      </c>
      <c r="F382" s="174" t="s">
        <v>141</v>
      </c>
      <c r="H382" s="175">
        <v>568.29999999999995</v>
      </c>
      <c r="L382" s="172"/>
      <c r="M382" s="176"/>
      <c r="N382" s="177"/>
      <c r="O382" s="177"/>
      <c r="P382" s="177"/>
      <c r="Q382" s="177"/>
      <c r="R382" s="177"/>
      <c r="S382" s="177"/>
      <c r="T382" s="178"/>
      <c r="AT382" s="173" t="s">
        <v>138</v>
      </c>
      <c r="AU382" s="173" t="s">
        <v>80</v>
      </c>
      <c r="AV382" s="12" t="s">
        <v>134</v>
      </c>
      <c r="AW382" s="12" t="s">
        <v>33</v>
      </c>
      <c r="AX382" s="12" t="s">
        <v>75</v>
      </c>
      <c r="AY382" s="173" t="s">
        <v>127</v>
      </c>
    </row>
    <row r="383" spans="2:65" s="1" customFormat="1" ht="14.45" customHeight="1">
      <c r="B383" s="150"/>
      <c r="C383" s="186" t="s">
        <v>538</v>
      </c>
      <c r="D383" s="186" t="s">
        <v>289</v>
      </c>
      <c r="E383" s="187" t="s">
        <v>539</v>
      </c>
      <c r="F383" s="188" t="s">
        <v>540</v>
      </c>
      <c r="G383" s="189" t="s">
        <v>132</v>
      </c>
      <c r="H383" s="190">
        <v>570.20000000000005</v>
      </c>
      <c r="I383" s="191"/>
      <c r="J383" s="191">
        <f>ROUND(I383*H383,2)</f>
        <v>0</v>
      </c>
      <c r="K383" s="188" t="s">
        <v>133</v>
      </c>
      <c r="L383" s="192"/>
      <c r="M383" s="193" t="s">
        <v>5</v>
      </c>
      <c r="N383" s="194" t="s">
        <v>41</v>
      </c>
      <c r="O383" s="159">
        <v>0</v>
      </c>
      <c r="P383" s="159">
        <f>O383*H383</f>
        <v>0</v>
      </c>
      <c r="Q383" s="159">
        <v>0.13100000000000001</v>
      </c>
      <c r="R383" s="159">
        <f>Q383*H383</f>
        <v>74.696200000000005</v>
      </c>
      <c r="S383" s="159">
        <v>0</v>
      </c>
      <c r="T383" s="160">
        <f>S383*H383</f>
        <v>0</v>
      </c>
      <c r="AR383" s="22" t="s">
        <v>175</v>
      </c>
      <c r="AT383" s="22" t="s">
        <v>289</v>
      </c>
      <c r="AU383" s="22" t="s">
        <v>80</v>
      </c>
      <c r="AY383" s="22" t="s">
        <v>127</v>
      </c>
      <c r="BE383" s="161">
        <f>IF(N383="základní",J383,0)</f>
        <v>0</v>
      </c>
      <c r="BF383" s="161">
        <f>IF(N383="snížená",J383,0)</f>
        <v>0</v>
      </c>
      <c r="BG383" s="161">
        <f>IF(N383="zákl. přenesená",J383,0)</f>
        <v>0</v>
      </c>
      <c r="BH383" s="161">
        <f>IF(N383="sníž. přenesená",J383,0)</f>
        <v>0</v>
      </c>
      <c r="BI383" s="161">
        <f>IF(N383="nulová",J383,0)</f>
        <v>0</v>
      </c>
      <c r="BJ383" s="22" t="s">
        <v>75</v>
      </c>
      <c r="BK383" s="161">
        <f>ROUND(I383*H383,2)</f>
        <v>0</v>
      </c>
      <c r="BL383" s="22" t="s">
        <v>134</v>
      </c>
      <c r="BM383" s="22" t="s">
        <v>541</v>
      </c>
    </row>
    <row r="384" spans="2:65" s="1" customFormat="1">
      <c r="B384" s="36"/>
      <c r="D384" s="162" t="s">
        <v>136</v>
      </c>
      <c r="F384" s="163" t="s">
        <v>542</v>
      </c>
      <c r="L384" s="36"/>
      <c r="M384" s="164"/>
      <c r="N384" s="37"/>
      <c r="O384" s="37"/>
      <c r="P384" s="37"/>
      <c r="Q384" s="37"/>
      <c r="R384" s="37"/>
      <c r="S384" s="37"/>
      <c r="T384" s="65"/>
      <c r="AT384" s="22" t="s">
        <v>136</v>
      </c>
      <c r="AU384" s="22" t="s">
        <v>80</v>
      </c>
    </row>
    <row r="385" spans="2:65" s="11" customFormat="1">
      <c r="B385" s="165"/>
      <c r="D385" s="162" t="s">
        <v>138</v>
      </c>
      <c r="E385" s="166" t="s">
        <v>5</v>
      </c>
      <c r="F385" s="167" t="s">
        <v>543</v>
      </c>
      <c r="H385" s="168">
        <v>570.17999999999995</v>
      </c>
      <c r="L385" s="165"/>
      <c r="M385" s="169"/>
      <c r="N385" s="170"/>
      <c r="O385" s="170"/>
      <c r="P385" s="170"/>
      <c r="Q385" s="170"/>
      <c r="R385" s="170"/>
      <c r="S385" s="170"/>
      <c r="T385" s="171"/>
      <c r="AT385" s="166" t="s">
        <v>138</v>
      </c>
      <c r="AU385" s="166" t="s">
        <v>80</v>
      </c>
      <c r="AV385" s="11" t="s">
        <v>80</v>
      </c>
      <c r="AW385" s="11" t="s">
        <v>33</v>
      </c>
      <c r="AX385" s="11" t="s">
        <v>70</v>
      </c>
      <c r="AY385" s="166" t="s">
        <v>127</v>
      </c>
    </row>
    <row r="386" spans="2:65" s="12" customFormat="1">
      <c r="B386" s="172"/>
      <c r="D386" s="162" t="s">
        <v>138</v>
      </c>
      <c r="E386" s="173" t="s">
        <v>5</v>
      </c>
      <c r="F386" s="174" t="s">
        <v>141</v>
      </c>
      <c r="H386" s="175">
        <v>570.17999999999995</v>
      </c>
      <c r="L386" s="172"/>
      <c r="M386" s="176"/>
      <c r="N386" s="177"/>
      <c r="O386" s="177"/>
      <c r="P386" s="177"/>
      <c r="Q386" s="177"/>
      <c r="R386" s="177"/>
      <c r="S386" s="177"/>
      <c r="T386" s="178"/>
      <c r="AT386" s="173" t="s">
        <v>138</v>
      </c>
      <c r="AU386" s="173" t="s">
        <v>80</v>
      </c>
      <c r="AV386" s="12" t="s">
        <v>134</v>
      </c>
      <c r="AW386" s="12" t="s">
        <v>33</v>
      </c>
      <c r="AX386" s="12" t="s">
        <v>70</v>
      </c>
      <c r="AY386" s="173" t="s">
        <v>127</v>
      </c>
    </row>
    <row r="387" spans="2:65" s="11" customFormat="1">
      <c r="B387" s="165"/>
      <c r="D387" s="162" t="s">
        <v>138</v>
      </c>
      <c r="E387" s="166" t="s">
        <v>5</v>
      </c>
      <c r="F387" s="167" t="s">
        <v>544</v>
      </c>
      <c r="H387" s="168">
        <v>570.20000000000005</v>
      </c>
      <c r="L387" s="165"/>
      <c r="M387" s="169"/>
      <c r="N387" s="170"/>
      <c r="O387" s="170"/>
      <c r="P387" s="170"/>
      <c r="Q387" s="170"/>
      <c r="R387" s="170"/>
      <c r="S387" s="170"/>
      <c r="T387" s="171"/>
      <c r="AT387" s="166" t="s">
        <v>138</v>
      </c>
      <c r="AU387" s="166" t="s">
        <v>80</v>
      </c>
      <c r="AV387" s="11" t="s">
        <v>80</v>
      </c>
      <c r="AW387" s="11" t="s">
        <v>33</v>
      </c>
      <c r="AX387" s="11" t="s">
        <v>75</v>
      </c>
      <c r="AY387" s="166" t="s">
        <v>127</v>
      </c>
    </row>
    <row r="388" spans="2:65" s="1" customFormat="1" ht="14.45" customHeight="1">
      <c r="B388" s="150"/>
      <c r="C388" s="186" t="s">
        <v>545</v>
      </c>
      <c r="D388" s="186" t="s">
        <v>289</v>
      </c>
      <c r="E388" s="187" t="s">
        <v>546</v>
      </c>
      <c r="F388" s="188" t="s">
        <v>547</v>
      </c>
      <c r="G388" s="189" t="s">
        <v>132</v>
      </c>
      <c r="H388" s="190">
        <v>6</v>
      </c>
      <c r="I388" s="191"/>
      <c r="J388" s="191">
        <f>ROUND(I388*H388,2)</f>
        <v>0</v>
      </c>
      <c r="K388" s="188" t="s">
        <v>133</v>
      </c>
      <c r="L388" s="192"/>
      <c r="M388" s="193" t="s">
        <v>5</v>
      </c>
      <c r="N388" s="194" t="s">
        <v>41</v>
      </c>
      <c r="O388" s="159">
        <v>0</v>
      </c>
      <c r="P388" s="159">
        <f>O388*H388</f>
        <v>0</v>
      </c>
      <c r="Q388" s="159">
        <v>0.13100000000000001</v>
      </c>
      <c r="R388" s="159">
        <f>Q388*H388</f>
        <v>0.78600000000000003</v>
      </c>
      <c r="S388" s="159">
        <v>0</v>
      </c>
      <c r="T388" s="160">
        <f>S388*H388</f>
        <v>0</v>
      </c>
      <c r="AR388" s="22" t="s">
        <v>175</v>
      </c>
      <c r="AT388" s="22" t="s">
        <v>289</v>
      </c>
      <c r="AU388" s="22" t="s">
        <v>80</v>
      </c>
      <c r="AY388" s="22" t="s">
        <v>127</v>
      </c>
      <c r="BE388" s="161">
        <f>IF(N388="základní",J388,0)</f>
        <v>0</v>
      </c>
      <c r="BF388" s="161">
        <f>IF(N388="snížená",J388,0)</f>
        <v>0</v>
      </c>
      <c r="BG388" s="161">
        <f>IF(N388="zákl. přenesená",J388,0)</f>
        <v>0</v>
      </c>
      <c r="BH388" s="161">
        <f>IF(N388="sníž. přenesená",J388,0)</f>
        <v>0</v>
      </c>
      <c r="BI388" s="161">
        <f>IF(N388="nulová",J388,0)</f>
        <v>0</v>
      </c>
      <c r="BJ388" s="22" t="s">
        <v>75</v>
      </c>
      <c r="BK388" s="161">
        <f>ROUND(I388*H388,2)</f>
        <v>0</v>
      </c>
      <c r="BL388" s="22" t="s">
        <v>134</v>
      </c>
      <c r="BM388" s="22" t="s">
        <v>548</v>
      </c>
    </row>
    <row r="389" spans="2:65" s="1" customFormat="1">
      <c r="B389" s="36"/>
      <c r="D389" s="162" t="s">
        <v>136</v>
      </c>
      <c r="F389" s="163" t="s">
        <v>547</v>
      </c>
      <c r="L389" s="36"/>
      <c r="M389" s="164"/>
      <c r="N389" s="37"/>
      <c r="O389" s="37"/>
      <c r="P389" s="37"/>
      <c r="Q389" s="37"/>
      <c r="R389" s="37"/>
      <c r="S389" s="37"/>
      <c r="T389" s="65"/>
      <c r="AT389" s="22" t="s">
        <v>136</v>
      </c>
      <c r="AU389" s="22" t="s">
        <v>80</v>
      </c>
    </row>
    <row r="390" spans="2:65" s="11" customFormat="1">
      <c r="B390" s="165"/>
      <c r="D390" s="162" t="s">
        <v>138</v>
      </c>
      <c r="E390" s="166" t="s">
        <v>5</v>
      </c>
      <c r="F390" s="167" t="s">
        <v>549</v>
      </c>
      <c r="H390" s="168">
        <v>5.9160000000000004</v>
      </c>
      <c r="L390" s="165"/>
      <c r="M390" s="169"/>
      <c r="N390" s="170"/>
      <c r="O390" s="170"/>
      <c r="P390" s="170"/>
      <c r="Q390" s="170"/>
      <c r="R390" s="170"/>
      <c r="S390" s="170"/>
      <c r="T390" s="171"/>
      <c r="AT390" s="166" t="s">
        <v>138</v>
      </c>
      <c r="AU390" s="166" t="s">
        <v>80</v>
      </c>
      <c r="AV390" s="11" t="s">
        <v>80</v>
      </c>
      <c r="AW390" s="11" t="s">
        <v>33</v>
      </c>
      <c r="AX390" s="11" t="s">
        <v>70</v>
      </c>
      <c r="AY390" s="166" t="s">
        <v>127</v>
      </c>
    </row>
    <row r="391" spans="2:65" s="12" customFormat="1">
      <c r="B391" s="172"/>
      <c r="D391" s="162" t="s">
        <v>138</v>
      </c>
      <c r="E391" s="173" t="s">
        <v>5</v>
      </c>
      <c r="F391" s="174" t="s">
        <v>141</v>
      </c>
      <c r="H391" s="175">
        <v>5.9160000000000004</v>
      </c>
      <c r="L391" s="172"/>
      <c r="M391" s="176"/>
      <c r="N391" s="177"/>
      <c r="O391" s="177"/>
      <c r="P391" s="177"/>
      <c r="Q391" s="177"/>
      <c r="R391" s="177"/>
      <c r="S391" s="177"/>
      <c r="T391" s="178"/>
      <c r="AT391" s="173" t="s">
        <v>138</v>
      </c>
      <c r="AU391" s="173" t="s">
        <v>80</v>
      </c>
      <c r="AV391" s="12" t="s">
        <v>134</v>
      </c>
      <c r="AW391" s="12" t="s">
        <v>33</v>
      </c>
      <c r="AX391" s="12" t="s">
        <v>70</v>
      </c>
      <c r="AY391" s="173" t="s">
        <v>127</v>
      </c>
    </row>
    <row r="392" spans="2:65" s="11" customFormat="1">
      <c r="B392" s="165"/>
      <c r="D392" s="162" t="s">
        <v>138</v>
      </c>
      <c r="E392" s="166" t="s">
        <v>5</v>
      </c>
      <c r="F392" s="167" t="s">
        <v>550</v>
      </c>
      <c r="H392" s="168">
        <v>6</v>
      </c>
      <c r="L392" s="165"/>
      <c r="M392" s="169"/>
      <c r="N392" s="170"/>
      <c r="O392" s="170"/>
      <c r="P392" s="170"/>
      <c r="Q392" s="170"/>
      <c r="R392" s="170"/>
      <c r="S392" s="170"/>
      <c r="T392" s="171"/>
      <c r="AT392" s="166" t="s">
        <v>138</v>
      </c>
      <c r="AU392" s="166" t="s">
        <v>80</v>
      </c>
      <c r="AV392" s="11" t="s">
        <v>80</v>
      </c>
      <c r="AW392" s="11" t="s">
        <v>33</v>
      </c>
      <c r="AX392" s="11" t="s">
        <v>75</v>
      </c>
      <c r="AY392" s="166" t="s">
        <v>127</v>
      </c>
    </row>
    <row r="393" spans="2:65" s="1" customFormat="1" ht="22.9" customHeight="1">
      <c r="B393" s="150"/>
      <c r="C393" s="186" t="s">
        <v>551</v>
      </c>
      <c r="D393" s="186" t="s">
        <v>289</v>
      </c>
      <c r="E393" s="187" t="s">
        <v>552</v>
      </c>
      <c r="F393" s="188" t="s">
        <v>553</v>
      </c>
      <c r="G393" s="189" t="s">
        <v>132</v>
      </c>
      <c r="H393" s="190">
        <v>3.6</v>
      </c>
      <c r="I393" s="191"/>
      <c r="J393" s="191">
        <f>ROUND(I393*H393,2)</f>
        <v>0</v>
      </c>
      <c r="K393" s="188" t="s">
        <v>133</v>
      </c>
      <c r="L393" s="192"/>
      <c r="M393" s="193" t="s">
        <v>5</v>
      </c>
      <c r="N393" s="194" t="s">
        <v>41</v>
      </c>
      <c r="O393" s="159">
        <v>0</v>
      </c>
      <c r="P393" s="159">
        <f>O393*H393</f>
        <v>0</v>
      </c>
      <c r="Q393" s="159">
        <v>0.13100000000000001</v>
      </c>
      <c r="R393" s="159">
        <f>Q393*H393</f>
        <v>0.47160000000000002</v>
      </c>
      <c r="S393" s="159">
        <v>0</v>
      </c>
      <c r="T393" s="160">
        <f>S393*H393</f>
        <v>0</v>
      </c>
      <c r="AR393" s="22" t="s">
        <v>175</v>
      </c>
      <c r="AT393" s="22" t="s">
        <v>289</v>
      </c>
      <c r="AU393" s="22" t="s">
        <v>80</v>
      </c>
      <c r="AY393" s="22" t="s">
        <v>127</v>
      </c>
      <c r="BE393" s="161">
        <f>IF(N393="základní",J393,0)</f>
        <v>0</v>
      </c>
      <c r="BF393" s="161">
        <f>IF(N393="snížená",J393,0)</f>
        <v>0</v>
      </c>
      <c r="BG393" s="161">
        <f>IF(N393="zákl. přenesená",J393,0)</f>
        <v>0</v>
      </c>
      <c r="BH393" s="161">
        <f>IF(N393="sníž. přenesená",J393,0)</f>
        <v>0</v>
      </c>
      <c r="BI393" s="161">
        <f>IF(N393="nulová",J393,0)</f>
        <v>0</v>
      </c>
      <c r="BJ393" s="22" t="s">
        <v>75</v>
      </c>
      <c r="BK393" s="161">
        <f>ROUND(I393*H393,2)</f>
        <v>0</v>
      </c>
      <c r="BL393" s="22" t="s">
        <v>134</v>
      </c>
      <c r="BM393" s="22" t="s">
        <v>554</v>
      </c>
    </row>
    <row r="394" spans="2:65" s="1" customFormat="1">
      <c r="B394" s="36"/>
      <c r="D394" s="162" t="s">
        <v>136</v>
      </c>
      <c r="F394" s="163" t="s">
        <v>553</v>
      </c>
      <c r="L394" s="36"/>
      <c r="M394" s="164"/>
      <c r="N394" s="37"/>
      <c r="O394" s="37"/>
      <c r="P394" s="37"/>
      <c r="Q394" s="37"/>
      <c r="R394" s="37"/>
      <c r="S394" s="37"/>
      <c r="T394" s="65"/>
      <c r="AT394" s="22" t="s">
        <v>136</v>
      </c>
      <c r="AU394" s="22" t="s">
        <v>80</v>
      </c>
    </row>
    <row r="395" spans="2:65" s="11" customFormat="1">
      <c r="B395" s="165"/>
      <c r="D395" s="162" t="s">
        <v>138</v>
      </c>
      <c r="E395" s="166" t="s">
        <v>5</v>
      </c>
      <c r="F395" s="167" t="s">
        <v>555</v>
      </c>
      <c r="H395" s="168">
        <v>3.57</v>
      </c>
      <c r="L395" s="165"/>
      <c r="M395" s="169"/>
      <c r="N395" s="170"/>
      <c r="O395" s="170"/>
      <c r="P395" s="170"/>
      <c r="Q395" s="170"/>
      <c r="R395" s="170"/>
      <c r="S395" s="170"/>
      <c r="T395" s="171"/>
      <c r="AT395" s="166" t="s">
        <v>138</v>
      </c>
      <c r="AU395" s="166" t="s">
        <v>80</v>
      </c>
      <c r="AV395" s="11" t="s">
        <v>80</v>
      </c>
      <c r="AW395" s="11" t="s">
        <v>33</v>
      </c>
      <c r="AX395" s="11" t="s">
        <v>70</v>
      </c>
      <c r="AY395" s="166" t="s">
        <v>127</v>
      </c>
    </row>
    <row r="396" spans="2:65" s="12" customFormat="1">
      <c r="B396" s="172"/>
      <c r="D396" s="162" t="s">
        <v>138</v>
      </c>
      <c r="E396" s="173" t="s">
        <v>5</v>
      </c>
      <c r="F396" s="174" t="s">
        <v>141</v>
      </c>
      <c r="H396" s="175">
        <v>3.57</v>
      </c>
      <c r="L396" s="172"/>
      <c r="M396" s="176"/>
      <c r="N396" s="177"/>
      <c r="O396" s="177"/>
      <c r="P396" s="177"/>
      <c r="Q396" s="177"/>
      <c r="R396" s="177"/>
      <c r="S396" s="177"/>
      <c r="T396" s="178"/>
      <c r="AT396" s="173" t="s">
        <v>138</v>
      </c>
      <c r="AU396" s="173" t="s">
        <v>80</v>
      </c>
      <c r="AV396" s="12" t="s">
        <v>134</v>
      </c>
      <c r="AW396" s="12" t="s">
        <v>33</v>
      </c>
      <c r="AX396" s="12" t="s">
        <v>70</v>
      </c>
      <c r="AY396" s="173" t="s">
        <v>127</v>
      </c>
    </row>
    <row r="397" spans="2:65" s="11" customFormat="1">
      <c r="B397" s="165"/>
      <c r="D397" s="162" t="s">
        <v>138</v>
      </c>
      <c r="E397" s="166" t="s">
        <v>5</v>
      </c>
      <c r="F397" s="167" t="s">
        <v>556</v>
      </c>
      <c r="H397" s="168">
        <v>3.6</v>
      </c>
      <c r="L397" s="165"/>
      <c r="M397" s="169"/>
      <c r="N397" s="170"/>
      <c r="O397" s="170"/>
      <c r="P397" s="170"/>
      <c r="Q397" s="170"/>
      <c r="R397" s="170"/>
      <c r="S397" s="170"/>
      <c r="T397" s="171"/>
      <c r="AT397" s="166" t="s">
        <v>138</v>
      </c>
      <c r="AU397" s="166" t="s">
        <v>80</v>
      </c>
      <c r="AV397" s="11" t="s">
        <v>80</v>
      </c>
      <c r="AW397" s="11" t="s">
        <v>33</v>
      </c>
      <c r="AX397" s="11" t="s">
        <v>75</v>
      </c>
      <c r="AY397" s="166" t="s">
        <v>127</v>
      </c>
    </row>
    <row r="398" spans="2:65" s="1" customFormat="1" ht="22.9" customHeight="1">
      <c r="B398" s="150"/>
      <c r="C398" s="151" t="s">
        <v>557</v>
      </c>
      <c r="D398" s="151" t="s">
        <v>129</v>
      </c>
      <c r="E398" s="152" t="s">
        <v>558</v>
      </c>
      <c r="F398" s="153" t="s">
        <v>559</v>
      </c>
      <c r="G398" s="154" t="s">
        <v>132</v>
      </c>
      <c r="H398" s="155">
        <v>3.5</v>
      </c>
      <c r="I398" s="156"/>
      <c r="J398" s="156">
        <f>ROUND(I398*H398,2)</f>
        <v>0</v>
      </c>
      <c r="K398" s="153" t="s">
        <v>133</v>
      </c>
      <c r="L398" s="36"/>
      <c r="M398" s="157" t="s">
        <v>5</v>
      </c>
      <c r="N398" s="158" t="s">
        <v>41</v>
      </c>
      <c r="O398" s="159">
        <v>0.06</v>
      </c>
      <c r="P398" s="159">
        <f>O398*H398</f>
        <v>0.21</v>
      </c>
      <c r="Q398" s="159">
        <v>0</v>
      </c>
      <c r="R398" s="159">
        <f>Q398*H398</f>
        <v>0</v>
      </c>
      <c r="S398" s="159">
        <v>0</v>
      </c>
      <c r="T398" s="160">
        <f>S398*H398</f>
        <v>0</v>
      </c>
      <c r="AR398" s="22" t="s">
        <v>134</v>
      </c>
      <c r="AT398" s="22" t="s">
        <v>129</v>
      </c>
      <c r="AU398" s="22" t="s">
        <v>80</v>
      </c>
      <c r="AY398" s="22" t="s">
        <v>127</v>
      </c>
      <c r="BE398" s="161">
        <f>IF(N398="základní",J398,0)</f>
        <v>0</v>
      </c>
      <c r="BF398" s="161">
        <f>IF(N398="snížená",J398,0)</f>
        <v>0</v>
      </c>
      <c r="BG398" s="161">
        <f>IF(N398="zákl. přenesená",J398,0)</f>
        <v>0</v>
      </c>
      <c r="BH398" s="161">
        <f>IF(N398="sníž. přenesená",J398,0)</f>
        <v>0</v>
      </c>
      <c r="BI398" s="161">
        <f>IF(N398="nulová",J398,0)</f>
        <v>0</v>
      </c>
      <c r="BJ398" s="22" t="s">
        <v>75</v>
      </c>
      <c r="BK398" s="161">
        <f>ROUND(I398*H398,2)</f>
        <v>0</v>
      </c>
      <c r="BL398" s="22" t="s">
        <v>134</v>
      </c>
      <c r="BM398" s="22" t="s">
        <v>560</v>
      </c>
    </row>
    <row r="399" spans="2:65" s="1" customFormat="1" ht="54">
      <c r="B399" s="36"/>
      <c r="D399" s="162" t="s">
        <v>136</v>
      </c>
      <c r="F399" s="163" t="s">
        <v>561</v>
      </c>
      <c r="L399" s="36"/>
      <c r="M399" s="164"/>
      <c r="N399" s="37"/>
      <c r="O399" s="37"/>
      <c r="P399" s="37"/>
      <c r="Q399" s="37"/>
      <c r="R399" s="37"/>
      <c r="S399" s="37"/>
      <c r="T399" s="65"/>
      <c r="AT399" s="22" t="s">
        <v>136</v>
      </c>
      <c r="AU399" s="22" t="s">
        <v>80</v>
      </c>
    </row>
    <row r="400" spans="2:65" s="11" customFormat="1">
      <c r="B400" s="165"/>
      <c r="D400" s="162" t="s">
        <v>138</v>
      </c>
      <c r="E400" s="166" t="s">
        <v>5</v>
      </c>
      <c r="F400" s="167" t="s">
        <v>562</v>
      </c>
      <c r="H400" s="168">
        <v>3.5</v>
      </c>
      <c r="L400" s="165"/>
      <c r="M400" s="169"/>
      <c r="N400" s="170"/>
      <c r="O400" s="170"/>
      <c r="P400" s="170"/>
      <c r="Q400" s="170"/>
      <c r="R400" s="170"/>
      <c r="S400" s="170"/>
      <c r="T400" s="171"/>
      <c r="AT400" s="166" t="s">
        <v>138</v>
      </c>
      <c r="AU400" s="166" t="s">
        <v>80</v>
      </c>
      <c r="AV400" s="11" t="s">
        <v>80</v>
      </c>
      <c r="AW400" s="11" t="s">
        <v>33</v>
      </c>
      <c r="AX400" s="11" t="s">
        <v>75</v>
      </c>
      <c r="AY400" s="166" t="s">
        <v>127</v>
      </c>
    </row>
    <row r="401" spans="2:65" s="1" customFormat="1" ht="22.9" customHeight="1">
      <c r="B401" s="150"/>
      <c r="C401" s="151" t="s">
        <v>563</v>
      </c>
      <c r="D401" s="151" t="s">
        <v>129</v>
      </c>
      <c r="E401" s="152" t="s">
        <v>564</v>
      </c>
      <c r="F401" s="153" t="s">
        <v>565</v>
      </c>
      <c r="G401" s="154" t="s">
        <v>132</v>
      </c>
      <c r="H401" s="155">
        <v>14.8</v>
      </c>
      <c r="I401" s="156"/>
      <c r="J401" s="156">
        <f>ROUND(I401*H401,2)</f>
        <v>0</v>
      </c>
      <c r="K401" s="153" t="s">
        <v>133</v>
      </c>
      <c r="L401" s="36"/>
      <c r="M401" s="157" t="s">
        <v>5</v>
      </c>
      <c r="N401" s="158" t="s">
        <v>41</v>
      </c>
      <c r="O401" s="159">
        <v>0.78400000000000003</v>
      </c>
      <c r="P401" s="159">
        <f>O401*H401</f>
        <v>11.603200000000001</v>
      </c>
      <c r="Q401" s="159">
        <v>8.5650000000000004E-2</v>
      </c>
      <c r="R401" s="159">
        <f>Q401*H401</f>
        <v>1.2676200000000002</v>
      </c>
      <c r="S401" s="159">
        <v>0</v>
      </c>
      <c r="T401" s="160">
        <f>S401*H401</f>
        <v>0</v>
      </c>
      <c r="AR401" s="22" t="s">
        <v>134</v>
      </c>
      <c r="AT401" s="22" t="s">
        <v>129</v>
      </c>
      <c r="AU401" s="22" t="s">
        <v>80</v>
      </c>
      <c r="AY401" s="22" t="s">
        <v>127</v>
      </c>
      <c r="BE401" s="161">
        <f>IF(N401="základní",J401,0)</f>
        <v>0</v>
      </c>
      <c r="BF401" s="161">
        <f>IF(N401="snížená",J401,0)</f>
        <v>0</v>
      </c>
      <c r="BG401" s="161">
        <f>IF(N401="zákl. přenesená",J401,0)</f>
        <v>0</v>
      </c>
      <c r="BH401" s="161">
        <f>IF(N401="sníž. přenesená",J401,0)</f>
        <v>0</v>
      </c>
      <c r="BI401" s="161">
        <f>IF(N401="nulová",J401,0)</f>
        <v>0</v>
      </c>
      <c r="BJ401" s="22" t="s">
        <v>75</v>
      </c>
      <c r="BK401" s="161">
        <f>ROUND(I401*H401,2)</f>
        <v>0</v>
      </c>
      <c r="BL401" s="22" t="s">
        <v>134</v>
      </c>
      <c r="BM401" s="22" t="s">
        <v>566</v>
      </c>
    </row>
    <row r="402" spans="2:65" s="1" customFormat="1" ht="54">
      <c r="B402" s="36"/>
      <c r="D402" s="162" t="s">
        <v>136</v>
      </c>
      <c r="F402" s="163" t="s">
        <v>567</v>
      </c>
      <c r="L402" s="36"/>
      <c r="M402" s="164"/>
      <c r="N402" s="37"/>
      <c r="O402" s="37"/>
      <c r="P402" s="37"/>
      <c r="Q402" s="37"/>
      <c r="R402" s="37"/>
      <c r="S402" s="37"/>
      <c r="T402" s="65"/>
      <c r="AT402" s="22" t="s">
        <v>136</v>
      </c>
      <c r="AU402" s="22" t="s">
        <v>80</v>
      </c>
    </row>
    <row r="403" spans="2:65" s="11" customFormat="1">
      <c r="B403" s="165"/>
      <c r="D403" s="162" t="s">
        <v>138</v>
      </c>
      <c r="E403" s="166" t="s">
        <v>5</v>
      </c>
      <c r="F403" s="167" t="s">
        <v>202</v>
      </c>
      <c r="H403" s="168">
        <v>12</v>
      </c>
      <c r="L403" s="165"/>
      <c r="M403" s="169"/>
      <c r="N403" s="170"/>
      <c r="O403" s="170"/>
      <c r="P403" s="170"/>
      <c r="Q403" s="170"/>
      <c r="R403" s="170"/>
      <c r="S403" s="170"/>
      <c r="T403" s="171"/>
      <c r="AT403" s="166" t="s">
        <v>138</v>
      </c>
      <c r="AU403" s="166" t="s">
        <v>80</v>
      </c>
      <c r="AV403" s="11" t="s">
        <v>80</v>
      </c>
      <c r="AW403" s="11" t="s">
        <v>33</v>
      </c>
      <c r="AX403" s="11" t="s">
        <v>70</v>
      </c>
      <c r="AY403" s="166" t="s">
        <v>127</v>
      </c>
    </row>
    <row r="404" spans="2:65" s="11" customFormat="1">
      <c r="B404" s="165"/>
      <c r="D404" s="162" t="s">
        <v>138</v>
      </c>
      <c r="E404" s="166" t="s">
        <v>5</v>
      </c>
      <c r="F404" s="167" t="s">
        <v>568</v>
      </c>
      <c r="H404" s="168">
        <v>2.8</v>
      </c>
      <c r="L404" s="165"/>
      <c r="M404" s="169"/>
      <c r="N404" s="170"/>
      <c r="O404" s="170"/>
      <c r="P404" s="170"/>
      <c r="Q404" s="170"/>
      <c r="R404" s="170"/>
      <c r="S404" s="170"/>
      <c r="T404" s="171"/>
      <c r="AT404" s="166" t="s">
        <v>138</v>
      </c>
      <c r="AU404" s="166" t="s">
        <v>80</v>
      </c>
      <c r="AV404" s="11" t="s">
        <v>80</v>
      </c>
      <c r="AW404" s="11" t="s">
        <v>33</v>
      </c>
      <c r="AX404" s="11" t="s">
        <v>70</v>
      </c>
      <c r="AY404" s="166" t="s">
        <v>127</v>
      </c>
    </row>
    <row r="405" spans="2:65" s="13" customFormat="1">
      <c r="B405" s="179"/>
      <c r="D405" s="162" t="s">
        <v>138</v>
      </c>
      <c r="E405" s="180" t="s">
        <v>5</v>
      </c>
      <c r="F405" s="181" t="s">
        <v>455</v>
      </c>
      <c r="H405" s="182">
        <v>14.8</v>
      </c>
      <c r="L405" s="179"/>
      <c r="M405" s="183"/>
      <c r="N405" s="184"/>
      <c r="O405" s="184"/>
      <c r="P405" s="184"/>
      <c r="Q405" s="184"/>
      <c r="R405" s="184"/>
      <c r="S405" s="184"/>
      <c r="T405" s="185"/>
      <c r="AT405" s="180" t="s">
        <v>138</v>
      </c>
      <c r="AU405" s="180" t="s">
        <v>80</v>
      </c>
      <c r="AV405" s="13" t="s">
        <v>146</v>
      </c>
      <c r="AW405" s="13" t="s">
        <v>33</v>
      </c>
      <c r="AX405" s="13" t="s">
        <v>70</v>
      </c>
      <c r="AY405" s="180" t="s">
        <v>127</v>
      </c>
    </row>
    <row r="406" spans="2:65" s="12" customFormat="1">
      <c r="B406" s="172"/>
      <c r="D406" s="162" t="s">
        <v>138</v>
      </c>
      <c r="E406" s="173" t="s">
        <v>5</v>
      </c>
      <c r="F406" s="174" t="s">
        <v>141</v>
      </c>
      <c r="H406" s="175">
        <v>14.8</v>
      </c>
      <c r="L406" s="172"/>
      <c r="M406" s="176"/>
      <c r="N406" s="177"/>
      <c r="O406" s="177"/>
      <c r="P406" s="177"/>
      <c r="Q406" s="177"/>
      <c r="R406" s="177"/>
      <c r="S406" s="177"/>
      <c r="T406" s="178"/>
      <c r="AT406" s="173" t="s">
        <v>138</v>
      </c>
      <c r="AU406" s="173" t="s">
        <v>80</v>
      </c>
      <c r="AV406" s="12" t="s">
        <v>134</v>
      </c>
      <c r="AW406" s="12" t="s">
        <v>33</v>
      </c>
      <c r="AX406" s="12" t="s">
        <v>75</v>
      </c>
      <c r="AY406" s="173" t="s">
        <v>127</v>
      </c>
    </row>
    <row r="407" spans="2:65" s="1" customFormat="1" ht="14.45" customHeight="1">
      <c r="B407" s="150"/>
      <c r="C407" s="186" t="s">
        <v>569</v>
      </c>
      <c r="D407" s="186" t="s">
        <v>289</v>
      </c>
      <c r="E407" s="187" t="s">
        <v>570</v>
      </c>
      <c r="F407" s="188" t="s">
        <v>571</v>
      </c>
      <c r="G407" s="189" t="s">
        <v>132</v>
      </c>
      <c r="H407" s="190">
        <v>12.4</v>
      </c>
      <c r="I407" s="191"/>
      <c r="J407" s="191">
        <f>ROUND(I407*H407,2)</f>
        <v>0</v>
      </c>
      <c r="K407" s="188" t="s">
        <v>133</v>
      </c>
      <c r="L407" s="192"/>
      <c r="M407" s="193" t="s">
        <v>5</v>
      </c>
      <c r="N407" s="194" t="s">
        <v>41</v>
      </c>
      <c r="O407" s="159">
        <v>0</v>
      </c>
      <c r="P407" s="159">
        <f>O407*H407</f>
        <v>0</v>
      </c>
      <c r="Q407" s="159">
        <v>0.17599999999999999</v>
      </c>
      <c r="R407" s="159">
        <f>Q407*H407</f>
        <v>2.1823999999999999</v>
      </c>
      <c r="S407" s="159">
        <v>0</v>
      </c>
      <c r="T407" s="160">
        <f>S407*H407</f>
        <v>0</v>
      </c>
      <c r="AR407" s="22" t="s">
        <v>175</v>
      </c>
      <c r="AT407" s="22" t="s">
        <v>289</v>
      </c>
      <c r="AU407" s="22" t="s">
        <v>80</v>
      </c>
      <c r="AY407" s="22" t="s">
        <v>127</v>
      </c>
      <c r="BE407" s="161">
        <f>IF(N407="základní",J407,0)</f>
        <v>0</v>
      </c>
      <c r="BF407" s="161">
        <f>IF(N407="snížená",J407,0)</f>
        <v>0</v>
      </c>
      <c r="BG407" s="161">
        <f>IF(N407="zákl. přenesená",J407,0)</f>
        <v>0</v>
      </c>
      <c r="BH407" s="161">
        <f>IF(N407="sníž. přenesená",J407,0)</f>
        <v>0</v>
      </c>
      <c r="BI407" s="161">
        <f>IF(N407="nulová",J407,0)</f>
        <v>0</v>
      </c>
      <c r="BJ407" s="22" t="s">
        <v>75</v>
      </c>
      <c r="BK407" s="161">
        <f>ROUND(I407*H407,2)</f>
        <v>0</v>
      </c>
      <c r="BL407" s="22" t="s">
        <v>134</v>
      </c>
      <c r="BM407" s="22" t="s">
        <v>572</v>
      </c>
    </row>
    <row r="408" spans="2:65" s="1" customFormat="1">
      <c r="B408" s="36"/>
      <c r="D408" s="162" t="s">
        <v>136</v>
      </c>
      <c r="F408" s="163" t="s">
        <v>571</v>
      </c>
      <c r="L408" s="36"/>
      <c r="M408" s="164"/>
      <c r="N408" s="37"/>
      <c r="O408" s="37"/>
      <c r="P408" s="37"/>
      <c r="Q408" s="37"/>
      <c r="R408" s="37"/>
      <c r="S408" s="37"/>
      <c r="T408" s="65"/>
      <c r="AT408" s="22" t="s">
        <v>136</v>
      </c>
      <c r="AU408" s="22" t="s">
        <v>80</v>
      </c>
    </row>
    <row r="409" spans="2:65" s="11" customFormat="1">
      <c r="B409" s="165"/>
      <c r="D409" s="162" t="s">
        <v>138</v>
      </c>
      <c r="E409" s="166" t="s">
        <v>5</v>
      </c>
      <c r="F409" s="167" t="s">
        <v>573</v>
      </c>
      <c r="H409" s="168">
        <v>12.36</v>
      </c>
      <c r="L409" s="165"/>
      <c r="M409" s="169"/>
      <c r="N409" s="170"/>
      <c r="O409" s="170"/>
      <c r="P409" s="170"/>
      <c r="Q409" s="170"/>
      <c r="R409" s="170"/>
      <c r="S409" s="170"/>
      <c r="T409" s="171"/>
      <c r="AT409" s="166" t="s">
        <v>138</v>
      </c>
      <c r="AU409" s="166" t="s">
        <v>80</v>
      </c>
      <c r="AV409" s="11" t="s">
        <v>80</v>
      </c>
      <c r="AW409" s="11" t="s">
        <v>33</v>
      </c>
      <c r="AX409" s="11" t="s">
        <v>70</v>
      </c>
      <c r="AY409" s="166" t="s">
        <v>127</v>
      </c>
    </row>
    <row r="410" spans="2:65" s="12" customFormat="1">
      <c r="B410" s="172"/>
      <c r="D410" s="162" t="s">
        <v>138</v>
      </c>
      <c r="E410" s="173" t="s">
        <v>5</v>
      </c>
      <c r="F410" s="174" t="s">
        <v>141</v>
      </c>
      <c r="H410" s="175">
        <v>12.36</v>
      </c>
      <c r="L410" s="172"/>
      <c r="M410" s="176"/>
      <c r="N410" s="177"/>
      <c r="O410" s="177"/>
      <c r="P410" s="177"/>
      <c r="Q410" s="177"/>
      <c r="R410" s="177"/>
      <c r="S410" s="177"/>
      <c r="T410" s="178"/>
      <c r="AT410" s="173" t="s">
        <v>138</v>
      </c>
      <c r="AU410" s="173" t="s">
        <v>80</v>
      </c>
      <c r="AV410" s="12" t="s">
        <v>134</v>
      </c>
      <c r="AW410" s="12" t="s">
        <v>33</v>
      </c>
      <c r="AX410" s="12" t="s">
        <v>70</v>
      </c>
      <c r="AY410" s="173" t="s">
        <v>127</v>
      </c>
    </row>
    <row r="411" spans="2:65" s="11" customFormat="1">
      <c r="B411" s="165"/>
      <c r="D411" s="162" t="s">
        <v>138</v>
      </c>
      <c r="E411" s="166" t="s">
        <v>5</v>
      </c>
      <c r="F411" s="167" t="s">
        <v>574</v>
      </c>
      <c r="H411" s="168">
        <v>12.4</v>
      </c>
      <c r="L411" s="165"/>
      <c r="M411" s="169"/>
      <c r="N411" s="170"/>
      <c r="O411" s="170"/>
      <c r="P411" s="170"/>
      <c r="Q411" s="170"/>
      <c r="R411" s="170"/>
      <c r="S411" s="170"/>
      <c r="T411" s="171"/>
      <c r="AT411" s="166" t="s">
        <v>138</v>
      </c>
      <c r="AU411" s="166" t="s">
        <v>80</v>
      </c>
      <c r="AV411" s="11" t="s">
        <v>80</v>
      </c>
      <c r="AW411" s="11" t="s">
        <v>33</v>
      </c>
      <c r="AX411" s="11" t="s">
        <v>75</v>
      </c>
      <c r="AY411" s="166" t="s">
        <v>127</v>
      </c>
    </row>
    <row r="412" spans="2:65" s="1" customFormat="1" ht="22.9" customHeight="1">
      <c r="B412" s="150"/>
      <c r="C412" s="186" t="s">
        <v>575</v>
      </c>
      <c r="D412" s="186" t="s">
        <v>289</v>
      </c>
      <c r="E412" s="187" t="s">
        <v>576</v>
      </c>
      <c r="F412" s="188" t="s">
        <v>577</v>
      </c>
      <c r="G412" s="189" t="s">
        <v>132</v>
      </c>
      <c r="H412" s="190">
        <v>3</v>
      </c>
      <c r="I412" s="191"/>
      <c r="J412" s="191">
        <f>ROUND(I412*H412,2)</f>
        <v>0</v>
      </c>
      <c r="K412" s="188" t="s">
        <v>5</v>
      </c>
      <c r="L412" s="192"/>
      <c r="M412" s="193" t="s">
        <v>5</v>
      </c>
      <c r="N412" s="194" t="s">
        <v>41</v>
      </c>
      <c r="O412" s="159">
        <v>0</v>
      </c>
      <c r="P412" s="159">
        <f>O412*H412</f>
        <v>0</v>
      </c>
      <c r="Q412" s="159">
        <v>0.13100000000000001</v>
      </c>
      <c r="R412" s="159">
        <f>Q412*H412</f>
        <v>0.39300000000000002</v>
      </c>
      <c r="S412" s="159">
        <v>0</v>
      </c>
      <c r="T412" s="160">
        <f>S412*H412</f>
        <v>0</v>
      </c>
      <c r="AR412" s="22" t="s">
        <v>175</v>
      </c>
      <c r="AT412" s="22" t="s">
        <v>289</v>
      </c>
      <c r="AU412" s="22" t="s">
        <v>80</v>
      </c>
      <c r="AY412" s="22" t="s">
        <v>127</v>
      </c>
      <c r="BE412" s="161">
        <f>IF(N412="základní",J412,0)</f>
        <v>0</v>
      </c>
      <c r="BF412" s="161">
        <f>IF(N412="snížená",J412,0)</f>
        <v>0</v>
      </c>
      <c r="BG412" s="161">
        <f>IF(N412="zákl. přenesená",J412,0)</f>
        <v>0</v>
      </c>
      <c r="BH412" s="161">
        <f>IF(N412="sníž. přenesená",J412,0)</f>
        <v>0</v>
      </c>
      <c r="BI412" s="161">
        <f>IF(N412="nulová",J412,0)</f>
        <v>0</v>
      </c>
      <c r="BJ412" s="22" t="s">
        <v>75</v>
      </c>
      <c r="BK412" s="161">
        <f>ROUND(I412*H412,2)</f>
        <v>0</v>
      </c>
      <c r="BL412" s="22" t="s">
        <v>134</v>
      </c>
      <c r="BM412" s="22" t="s">
        <v>578</v>
      </c>
    </row>
    <row r="413" spans="2:65" s="1" customFormat="1">
      <c r="B413" s="36"/>
      <c r="D413" s="162" t="s">
        <v>136</v>
      </c>
      <c r="F413" s="163" t="s">
        <v>579</v>
      </c>
      <c r="L413" s="36"/>
      <c r="M413" s="164"/>
      <c r="N413" s="37"/>
      <c r="O413" s="37"/>
      <c r="P413" s="37"/>
      <c r="Q413" s="37"/>
      <c r="R413" s="37"/>
      <c r="S413" s="37"/>
      <c r="T413" s="65"/>
      <c r="AT413" s="22" t="s">
        <v>136</v>
      </c>
      <c r="AU413" s="22" t="s">
        <v>80</v>
      </c>
    </row>
    <row r="414" spans="2:65" s="11" customFormat="1">
      <c r="B414" s="165"/>
      <c r="D414" s="162" t="s">
        <v>138</v>
      </c>
      <c r="E414" s="166" t="s">
        <v>5</v>
      </c>
      <c r="F414" s="167" t="s">
        <v>580</v>
      </c>
      <c r="H414" s="168">
        <v>2.8839999999999999</v>
      </c>
      <c r="L414" s="165"/>
      <c r="M414" s="169"/>
      <c r="N414" s="170"/>
      <c r="O414" s="170"/>
      <c r="P414" s="170"/>
      <c r="Q414" s="170"/>
      <c r="R414" s="170"/>
      <c r="S414" s="170"/>
      <c r="T414" s="171"/>
      <c r="AT414" s="166" t="s">
        <v>138</v>
      </c>
      <c r="AU414" s="166" t="s">
        <v>80</v>
      </c>
      <c r="AV414" s="11" t="s">
        <v>80</v>
      </c>
      <c r="AW414" s="11" t="s">
        <v>33</v>
      </c>
      <c r="AX414" s="11" t="s">
        <v>70</v>
      </c>
      <c r="AY414" s="166" t="s">
        <v>127</v>
      </c>
    </row>
    <row r="415" spans="2:65" s="12" customFormat="1">
      <c r="B415" s="172"/>
      <c r="D415" s="162" t="s">
        <v>138</v>
      </c>
      <c r="E415" s="173" t="s">
        <v>5</v>
      </c>
      <c r="F415" s="174" t="s">
        <v>141</v>
      </c>
      <c r="H415" s="175">
        <v>2.8839999999999999</v>
      </c>
      <c r="L415" s="172"/>
      <c r="M415" s="176"/>
      <c r="N415" s="177"/>
      <c r="O415" s="177"/>
      <c r="P415" s="177"/>
      <c r="Q415" s="177"/>
      <c r="R415" s="177"/>
      <c r="S415" s="177"/>
      <c r="T415" s="178"/>
      <c r="AT415" s="173" t="s">
        <v>138</v>
      </c>
      <c r="AU415" s="173" t="s">
        <v>80</v>
      </c>
      <c r="AV415" s="12" t="s">
        <v>134</v>
      </c>
      <c r="AW415" s="12" t="s">
        <v>33</v>
      </c>
      <c r="AX415" s="12" t="s">
        <v>70</v>
      </c>
      <c r="AY415" s="173" t="s">
        <v>127</v>
      </c>
    </row>
    <row r="416" spans="2:65" s="11" customFormat="1">
      <c r="B416" s="165"/>
      <c r="D416" s="162" t="s">
        <v>138</v>
      </c>
      <c r="E416" s="166" t="s">
        <v>5</v>
      </c>
      <c r="F416" s="167" t="s">
        <v>4</v>
      </c>
      <c r="H416" s="168">
        <v>3</v>
      </c>
      <c r="L416" s="165"/>
      <c r="M416" s="169"/>
      <c r="N416" s="170"/>
      <c r="O416" s="170"/>
      <c r="P416" s="170"/>
      <c r="Q416" s="170"/>
      <c r="R416" s="170"/>
      <c r="S416" s="170"/>
      <c r="T416" s="171"/>
      <c r="AT416" s="166" t="s">
        <v>138</v>
      </c>
      <c r="AU416" s="166" t="s">
        <v>80</v>
      </c>
      <c r="AV416" s="11" t="s">
        <v>80</v>
      </c>
      <c r="AW416" s="11" t="s">
        <v>33</v>
      </c>
      <c r="AX416" s="11" t="s">
        <v>75</v>
      </c>
      <c r="AY416" s="166" t="s">
        <v>127</v>
      </c>
    </row>
    <row r="417" spans="2:65" s="1" customFormat="1" ht="22.9" customHeight="1">
      <c r="B417" s="150"/>
      <c r="C417" s="151" t="s">
        <v>581</v>
      </c>
      <c r="D417" s="151" t="s">
        <v>129</v>
      </c>
      <c r="E417" s="152" t="s">
        <v>582</v>
      </c>
      <c r="F417" s="153" t="s">
        <v>583</v>
      </c>
      <c r="G417" s="154" t="s">
        <v>132</v>
      </c>
      <c r="H417" s="155">
        <v>2.8</v>
      </c>
      <c r="I417" s="156"/>
      <c r="J417" s="156">
        <f>ROUND(I417*H417,2)</f>
        <v>0</v>
      </c>
      <c r="K417" s="153" t="s">
        <v>133</v>
      </c>
      <c r="L417" s="36"/>
      <c r="M417" s="157" t="s">
        <v>5</v>
      </c>
      <c r="N417" s="158" t="s">
        <v>41</v>
      </c>
      <c r="O417" s="159">
        <v>0.06</v>
      </c>
      <c r="P417" s="159">
        <f>O417*H417</f>
        <v>0.16799999999999998</v>
      </c>
      <c r="Q417" s="159">
        <v>0</v>
      </c>
      <c r="R417" s="159">
        <f>Q417*H417</f>
        <v>0</v>
      </c>
      <c r="S417" s="159">
        <v>0</v>
      </c>
      <c r="T417" s="160">
        <f>S417*H417</f>
        <v>0</v>
      </c>
      <c r="AR417" s="22" t="s">
        <v>134</v>
      </c>
      <c r="AT417" s="22" t="s">
        <v>129</v>
      </c>
      <c r="AU417" s="22" t="s">
        <v>80</v>
      </c>
      <c r="AY417" s="22" t="s">
        <v>127</v>
      </c>
      <c r="BE417" s="161">
        <f>IF(N417="základní",J417,0)</f>
        <v>0</v>
      </c>
      <c r="BF417" s="161">
        <f>IF(N417="snížená",J417,0)</f>
        <v>0</v>
      </c>
      <c r="BG417" s="161">
        <f>IF(N417="zákl. přenesená",J417,0)</f>
        <v>0</v>
      </c>
      <c r="BH417" s="161">
        <f>IF(N417="sníž. přenesená",J417,0)</f>
        <v>0</v>
      </c>
      <c r="BI417" s="161">
        <f>IF(N417="nulová",J417,0)</f>
        <v>0</v>
      </c>
      <c r="BJ417" s="22" t="s">
        <v>75</v>
      </c>
      <c r="BK417" s="161">
        <f>ROUND(I417*H417,2)</f>
        <v>0</v>
      </c>
      <c r="BL417" s="22" t="s">
        <v>134</v>
      </c>
      <c r="BM417" s="22" t="s">
        <v>584</v>
      </c>
    </row>
    <row r="418" spans="2:65" s="1" customFormat="1" ht="54">
      <c r="B418" s="36"/>
      <c r="D418" s="162" t="s">
        <v>136</v>
      </c>
      <c r="F418" s="163" t="s">
        <v>585</v>
      </c>
      <c r="L418" s="36"/>
      <c r="M418" s="164"/>
      <c r="N418" s="37"/>
      <c r="O418" s="37"/>
      <c r="P418" s="37"/>
      <c r="Q418" s="37"/>
      <c r="R418" s="37"/>
      <c r="S418" s="37"/>
      <c r="T418" s="65"/>
      <c r="AT418" s="22" t="s">
        <v>136</v>
      </c>
      <c r="AU418" s="22" t="s">
        <v>80</v>
      </c>
    </row>
    <row r="419" spans="2:65" s="11" customFormat="1">
      <c r="B419" s="165"/>
      <c r="D419" s="162" t="s">
        <v>138</v>
      </c>
      <c r="E419" s="166" t="s">
        <v>5</v>
      </c>
      <c r="F419" s="167" t="s">
        <v>586</v>
      </c>
      <c r="H419" s="168">
        <v>2.8</v>
      </c>
      <c r="L419" s="165"/>
      <c r="M419" s="169"/>
      <c r="N419" s="170"/>
      <c r="O419" s="170"/>
      <c r="P419" s="170"/>
      <c r="Q419" s="170"/>
      <c r="R419" s="170"/>
      <c r="S419" s="170"/>
      <c r="T419" s="171"/>
      <c r="AT419" s="166" t="s">
        <v>138</v>
      </c>
      <c r="AU419" s="166" t="s">
        <v>80</v>
      </c>
      <c r="AV419" s="11" t="s">
        <v>80</v>
      </c>
      <c r="AW419" s="11" t="s">
        <v>33</v>
      </c>
      <c r="AX419" s="11" t="s">
        <v>75</v>
      </c>
      <c r="AY419" s="166" t="s">
        <v>127</v>
      </c>
    </row>
    <row r="420" spans="2:65" s="10" customFormat="1" ht="29.85" customHeight="1">
      <c r="B420" s="138"/>
      <c r="D420" s="139" t="s">
        <v>69</v>
      </c>
      <c r="E420" s="148" t="s">
        <v>175</v>
      </c>
      <c r="F420" s="148" t="s">
        <v>587</v>
      </c>
      <c r="J420" s="149">
        <f>BK420</f>
        <v>0</v>
      </c>
      <c r="L420" s="138"/>
      <c r="M420" s="142"/>
      <c r="N420" s="143"/>
      <c r="O420" s="143"/>
      <c r="P420" s="144">
        <f>SUM(P421:P481)</f>
        <v>45.4495</v>
      </c>
      <c r="Q420" s="143"/>
      <c r="R420" s="144">
        <f>SUM(R421:R481)</f>
        <v>12.054819999999999</v>
      </c>
      <c r="S420" s="143"/>
      <c r="T420" s="145">
        <f>SUM(T421:T481)</f>
        <v>0</v>
      </c>
      <c r="AR420" s="139" t="s">
        <v>75</v>
      </c>
      <c r="AT420" s="146" t="s">
        <v>69</v>
      </c>
      <c r="AU420" s="146" t="s">
        <v>75</v>
      </c>
      <c r="AY420" s="139" t="s">
        <v>127</v>
      </c>
      <c r="BK420" s="147">
        <f>SUM(BK421:BK481)</f>
        <v>0</v>
      </c>
    </row>
    <row r="421" spans="2:65" s="1" customFormat="1" ht="45.6" customHeight="1">
      <c r="B421" s="150"/>
      <c r="C421" s="151" t="s">
        <v>588</v>
      </c>
      <c r="D421" s="151" t="s">
        <v>129</v>
      </c>
      <c r="E421" s="152" t="s">
        <v>589</v>
      </c>
      <c r="F421" s="153" t="s">
        <v>590</v>
      </c>
      <c r="G421" s="154" t="s">
        <v>375</v>
      </c>
      <c r="H421" s="155">
        <v>11</v>
      </c>
      <c r="I421" s="156"/>
      <c r="J421" s="156">
        <f>ROUND(I421*H421,2)</f>
        <v>0</v>
      </c>
      <c r="K421" s="153" t="s">
        <v>5</v>
      </c>
      <c r="L421" s="36"/>
      <c r="M421" s="157" t="s">
        <v>5</v>
      </c>
      <c r="N421" s="158" t="s">
        <v>41</v>
      </c>
      <c r="O421" s="159">
        <v>6.6000000000000003E-2</v>
      </c>
      <c r="P421" s="159">
        <f>O421*H421</f>
        <v>0.72599999999999998</v>
      </c>
      <c r="Q421" s="159">
        <v>0</v>
      </c>
      <c r="R421" s="159">
        <f>Q421*H421</f>
        <v>0</v>
      </c>
      <c r="S421" s="159">
        <v>0</v>
      </c>
      <c r="T421" s="160">
        <f>S421*H421</f>
        <v>0</v>
      </c>
      <c r="AR421" s="22" t="s">
        <v>134</v>
      </c>
      <c r="AT421" s="22" t="s">
        <v>129</v>
      </c>
      <c r="AU421" s="22" t="s">
        <v>80</v>
      </c>
      <c r="AY421" s="22" t="s">
        <v>127</v>
      </c>
      <c r="BE421" s="161">
        <f>IF(N421="základní",J421,0)</f>
        <v>0</v>
      </c>
      <c r="BF421" s="161">
        <f>IF(N421="snížená",J421,0)</f>
        <v>0</v>
      </c>
      <c r="BG421" s="161">
        <f>IF(N421="zákl. přenesená",J421,0)</f>
        <v>0</v>
      </c>
      <c r="BH421" s="161">
        <f>IF(N421="sníž. přenesená",J421,0)</f>
        <v>0</v>
      </c>
      <c r="BI421" s="161">
        <f>IF(N421="nulová",J421,0)</f>
        <v>0</v>
      </c>
      <c r="BJ421" s="22" t="s">
        <v>75</v>
      </c>
      <c r="BK421" s="161">
        <f>ROUND(I421*H421,2)</f>
        <v>0</v>
      </c>
      <c r="BL421" s="22" t="s">
        <v>134</v>
      </c>
      <c r="BM421" s="22" t="s">
        <v>591</v>
      </c>
    </row>
    <row r="422" spans="2:65" s="1" customFormat="1" ht="40.5">
      <c r="B422" s="36"/>
      <c r="D422" s="162" t="s">
        <v>136</v>
      </c>
      <c r="F422" s="163" t="s">
        <v>592</v>
      </c>
      <c r="L422" s="36"/>
      <c r="M422" s="164"/>
      <c r="N422" s="37"/>
      <c r="O422" s="37"/>
      <c r="P422" s="37"/>
      <c r="Q422" s="37"/>
      <c r="R422" s="37"/>
      <c r="S422" s="37"/>
      <c r="T422" s="65"/>
      <c r="AT422" s="22" t="s">
        <v>136</v>
      </c>
      <c r="AU422" s="22" t="s">
        <v>80</v>
      </c>
    </row>
    <row r="423" spans="2:65" s="11" customFormat="1">
      <c r="B423" s="165"/>
      <c r="D423" s="162" t="s">
        <v>138</v>
      </c>
      <c r="E423" s="166" t="s">
        <v>5</v>
      </c>
      <c r="F423" s="167" t="s">
        <v>593</v>
      </c>
      <c r="H423" s="168">
        <v>11</v>
      </c>
      <c r="L423" s="165"/>
      <c r="M423" s="169"/>
      <c r="N423" s="170"/>
      <c r="O423" s="170"/>
      <c r="P423" s="170"/>
      <c r="Q423" s="170"/>
      <c r="R423" s="170"/>
      <c r="S423" s="170"/>
      <c r="T423" s="171"/>
      <c r="AT423" s="166" t="s">
        <v>138</v>
      </c>
      <c r="AU423" s="166" t="s">
        <v>80</v>
      </c>
      <c r="AV423" s="11" t="s">
        <v>80</v>
      </c>
      <c r="AW423" s="11" t="s">
        <v>33</v>
      </c>
      <c r="AX423" s="11" t="s">
        <v>70</v>
      </c>
      <c r="AY423" s="166" t="s">
        <v>127</v>
      </c>
    </row>
    <row r="424" spans="2:65" s="12" customFormat="1">
      <c r="B424" s="172"/>
      <c r="D424" s="162" t="s">
        <v>138</v>
      </c>
      <c r="E424" s="173" t="s">
        <v>5</v>
      </c>
      <c r="F424" s="174" t="s">
        <v>141</v>
      </c>
      <c r="H424" s="175">
        <v>11</v>
      </c>
      <c r="L424" s="172"/>
      <c r="M424" s="176"/>
      <c r="N424" s="177"/>
      <c r="O424" s="177"/>
      <c r="P424" s="177"/>
      <c r="Q424" s="177"/>
      <c r="R424" s="177"/>
      <c r="S424" s="177"/>
      <c r="T424" s="178"/>
      <c r="AT424" s="173" t="s">
        <v>138</v>
      </c>
      <c r="AU424" s="173" t="s">
        <v>80</v>
      </c>
      <c r="AV424" s="12" t="s">
        <v>134</v>
      </c>
      <c r="AW424" s="12" t="s">
        <v>33</v>
      </c>
      <c r="AX424" s="12" t="s">
        <v>75</v>
      </c>
      <c r="AY424" s="173" t="s">
        <v>127</v>
      </c>
    </row>
    <row r="425" spans="2:65" s="1" customFormat="1" ht="45.6" customHeight="1">
      <c r="B425" s="150"/>
      <c r="C425" s="151" t="s">
        <v>594</v>
      </c>
      <c r="D425" s="151" t="s">
        <v>129</v>
      </c>
      <c r="E425" s="152" t="s">
        <v>595</v>
      </c>
      <c r="F425" s="153" t="s">
        <v>596</v>
      </c>
      <c r="G425" s="154" t="s">
        <v>375</v>
      </c>
      <c r="H425" s="155">
        <v>6.5</v>
      </c>
      <c r="I425" s="156"/>
      <c r="J425" s="156">
        <f>ROUND(I425*H425,2)</f>
        <v>0</v>
      </c>
      <c r="K425" s="153" t="s">
        <v>5</v>
      </c>
      <c r="L425" s="36"/>
      <c r="M425" s="157" t="s">
        <v>5</v>
      </c>
      <c r="N425" s="158" t="s">
        <v>41</v>
      </c>
      <c r="O425" s="159">
        <v>6.6000000000000003E-2</v>
      </c>
      <c r="P425" s="159">
        <f>O425*H425</f>
        <v>0.42900000000000005</v>
      </c>
      <c r="Q425" s="159">
        <v>0</v>
      </c>
      <c r="R425" s="159">
        <f>Q425*H425</f>
        <v>0</v>
      </c>
      <c r="S425" s="159">
        <v>0</v>
      </c>
      <c r="T425" s="160">
        <f>S425*H425</f>
        <v>0</v>
      </c>
      <c r="AR425" s="22" t="s">
        <v>134</v>
      </c>
      <c r="AT425" s="22" t="s">
        <v>129</v>
      </c>
      <c r="AU425" s="22" t="s">
        <v>80</v>
      </c>
      <c r="AY425" s="22" t="s">
        <v>127</v>
      </c>
      <c r="BE425" s="161">
        <f>IF(N425="základní",J425,0)</f>
        <v>0</v>
      </c>
      <c r="BF425" s="161">
        <f>IF(N425="snížená",J425,0)</f>
        <v>0</v>
      </c>
      <c r="BG425" s="161">
        <f>IF(N425="zákl. přenesená",J425,0)</f>
        <v>0</v>
      </c>
      <c r="BH425" s="161">
        <f>IF(N425="sníž. přenesená",J425,0)</f>
        <v>0</v>
      </c>
      <c r="BI425" s="161">
        <f>IF(N425="nulová",J425,0)</f>
        <v>0</v>
      </c>
      <c r="BJ425" s="22" t="s">
        <v>75</v>
      </c>
      <c r="BK425" s="161">
        <f>ROUND(I425*H425,2)</f>
        <v>0</v>
      </c>
      <c r="BL425" s="22" t="s">
        <v>134</v>
      </c>
      <c r="BM425" s="22" t="s">
        <v>597</v>
      </c>
    </row>
    <row r="426" spans="2:65" s="1" customFormat="1" ht="40.5">
      <c r="B426" s="36"/>
      <c r="D426" s="162" t="s">
        <v>136</v>
      </c>
      <c r="F426" s="163" t="s">
        <v>598</v>
      </c>
      <c r="L426" s="36"/>
      <c r="M426" s="164"/>
      <c r="N426" s="37"/>
      <c r="O426" s="37"/>
      <c r="P426" s="37"/>
      <c r="Q426" s="37"/>
      <c r="R426" s="37"/>
      <c r="S426" s="37"/>
      <c r="T426" s="65"/>
      <c r="AT426" s="22" t="s">
        <v>136</v>
      </c>
      <c r="AU426" s="22" t="s">
        <v>80</v>
      </c>
    </row>
    <row r="427" spans="2:65" s="11" customFormat="1">
      <c r="B427" s="165"/>
      <c r="D427" s="162" t="s">
        <v>138</v>
      </c>
      <c r="E427" s="166" t="s">
        <v>5</v>
      </c>
      <c r="F427" s="167" t="s">
        <v>599</v>
      </c>
      <c r="H427" s="168">
        <v>6.5</v>
      </c>
      <c r="L427" s="165"/>
      <c r="M427" s="169"/>
      <c r="N427" s="170"/>
      <c r="O427" s="170"/>
      <c r="P427" s="170"/>
      <c r="Q427" s="170"/>
      <c r="R427" s="170"/>
      <c r="S427" s="170"/>
      <c r="T427" s="171"/>
      <c r="AT427" s="166" t="s">
        <v>138</v>
      </c>
      <c r="AU427" s="166" t="s">
        <v>80</v>
      </c>
      <c r="AV427" s="11" t="s">
        <v>80</v>
      </c>
      <c r="AW427" s="11" t="s">
        <v>33</v>
      </c>
      <c r="AX427" s="11" t="s">
        <v>70</v>
      </c>
      <c r="AY427" s="166" t="s">
        <v>127</v>
      </c>
    </row>
    <row r="428" spans="2:65" s="12" customFormat="1">
      <c r="B428" s="172"/>
      <c r="D428" s="162" t="s">
        <v>138</v>
      </c>
      <c r="E428" s="173" t="s">
        <v>5</v>
      </c>
      <c r="F428" s="174" t="s">
        <v>141</v>
      </c>
      <c r="H428" s="175">
        <v>6.5</v>
      </c>
      <c r="L428" s="172"/>
      <c r="M428" s="176"/>
      <c r="N428" s="177"/>
      <c r="O428" s="177"/>
      <c r="P428" s="177"/>
      <c r="Q428" s="177"/>
      <c r="R428" s="177"/>
      <c r="S428" s="177"/>
      <c r="T428" s="178"/>
      <c r="AT428" s="173" t="s">
        <v>138</v>
      </c>
      <c r="AU428" s="173" t="s">
        <v>80</v>
      </c>
      <c r="AV428" s="12" t="s">
        <v>134</v>
      </c>
      <c r="AW428" s="12" t="s">
        <v>33</v>
      </c>
      <c r="AX428" s="12" t="s">
        <v>75</v>
      </c>
      <c r="AY428" s="173" t="s">
        <v>127</v>
      </c>
    </row>
    <row r="429" spans="2:65" s="1" customFormat="1" ht="14.45" customHeight="1">
      <c r="B429" s="150"/>
      <c r="C429" s="151" t="s">
        <v>600</v>
      </c>
      <c r="D429" s="151" t="s">
        <v>129</v>
      </c>
      <c r="E429" s="152" t="s">
        <v>601</v>
      </c>
      <c r="F429" s="153" t="s">
        <v>602</v>
      </c>
      <c r="G429" s="154" t="s">
        <v>375</v>
      </c>
      <c r="H429" s="155">
        <v>17.5</v>
      </c>
      <c r="I429" s="156"/>
      <c r="J429" s="156">
        <f>ROUND(I429*H429,2)</f>
        <v>0</v>
      </c>
      <c r="K429" s="153" t="s">
        <v>5</v>
      </c>
      <c r="L429" s="36"/>
      <c r="M429" s="157" t="s">
        <v>5</v>
      </c>
      <c r="N429" s="158" t="s">
        <v>41</v>
      </c>
      <c r="O429" s="159">
        <v>5.5E-2</v>
      </c>
      <c r="P429" s="159">
        <f>O429*H429</f>
        <v>0.96250000000000002</v>
      </c>
      <c r="Q429" s="159">
        <v>0</v>
      </c>
      <c r="R429" s="159">
        <f>Q429*H429</f>
        <v>0</v>
      </c>
      <c r="S429" s="159">
        <v>0</v>
      </c>
      <c r="T429" s="160">
        <f>S429*H429</f>
        <v>0</v>
      </c>
      <c r="AR429" s="22" t="s">
        <v>134</v>
      </c>
      <c r="AT429" s="22" t="s">
        <v>129</v>
      </c>
      <c r="AU429" s="22" t="s">
        <v>80</v>
      </c>
      <c r="AY429" s="22" t="s">
        <v>127</v>
      </c>
      <c r="BE429" s="161">
        <f>IF(N429="základní",J429,0)</f>
        <v>0</v>
      </c>
      <c r="BF429" s="161">
        <f>IF(N429="snížená",J429,0)</f>
        <v>0</v>
      </c>
      <c r="BG429" s="161">
        <f>IF(N429="zákl. přenesená",J429,0)</f>
        <v>0</v>
      </c>
      <c r="BH429" s="161">
        <f>IF(N429="sníž. přenesená",J429,0)</f>
        <v>0</v>
      </c>
      <c r="BI429" s="161">
        <f>IF(N429="nulová",J429,0)</f>
        <v>0</v>
      </c>
      <c r="BJ429" s="22" t="s">
        <v>75</v>
      </c>
      <c r="BK429" s="161">
        <f>ROUND(I429*H429,2)</f>
        <v>0</v>
      </c>
      <c r="BL429" s="22" t="s">
        <v>134</v>
      </c>
      <c r="BM429" s="22" t="s">
        <v>603</v>
      </c>
    </row>
    <row r="430" spans="2:65" s="11" customFormat="1">
      <c r="B430" s="165"/>
      <c r="D430" s="162" t="s">
        <v>138</v>
      </c>
      <c r="E430" s="166" t="s">
        <v>5</v>
      </c>
      <c r="F430" s="167" t="s">
        <v>604</v>
      </c>
      <c r="H430" s="168">
        <v>17.5</v>
      </c>
      <c r="L430" s="165"/>
      <c r="M430" s="169"/>
      <c r="N430" s="170"/>
      <c r="O430" s="170"/>
      <c r="P430" s="170"/>
      <c r="Q430" s="170"/>
      <c r="R430" s="170"/>
      <c r="S430" s="170"/>
      <c r="T430" s="171"/>
      <c r="AT430" s="166" t="s">
        <v>138</v>
      </c>
      <c r="AU430" s="166" t="s">
        <v>80</v>
      </c>
      <c r="AV430" s="11" t="s">
        <v>80</v>
      </c>
      <c r="AW430" s="11" t="s">
        <v>33</v>
      </c>
      <c r="AX430" s="11" t="s">
        <v>70</v>
      </c>
      <c r="AY430" s="166" t="s">
        <v>127</v>
      </c>
    </row>
    <row r="431" spans="2:65" s="12" customFormat="1">
      <c r="B431" s="172"/>
      <c r="D431" s="162" t="s">
        <v>138</v>
      </c>
      <c r="E431" s="173" t="s">
        <v>5</v>
      </c>
      <c r="F431" s="174" t="s">
        <v>141</v>
      </c>
      <c r="H431" s="175">
        <v>17.5</v>
      </c>
      <c r="L431" s="172"/>
      <c r="M431" s="176"/>
      <c r="N431" s="177"/>
      <c r="O431" s="177"/>
      <c r="P431" s="177"/>
      <c r="Q431" s="177"/>
      <c r="R431" s="177"/>
      <c r="S431" s="177"/>
      <c r="T431" s="178"/>
      <c r="AT431" s="173" t="s">
        <v>138</v>
      </c>
      <c r="AU431" s="173" t="s">
        <v>80</v>
      </c>
      <c r="AV431" s="12" t="s">
        <v>134</v>
      </c>
      <c r="AW431" s="12" t="s">
        <v>33</v>
      </c>
      <c r="AX431" s="12" t="s">
        <v>75</v>
      </c>
      <c r="AY431" s="173" t="s">
        <v>127</v>
      </c>
    </row>
    <row r="432" spans="2:65" s="1" customFormat="1" ht="14.45" customHeight="1">
      <c r="B432" s="150"/>
      <c r="C432" s="151" t="s">
        <v>605</v>
      </c>
      <c r="D432" s="151" t="s">
        <v>129</v>
      </c>
      <c r="E432" s="152" t="s">
        <v>606</v>
      </c>
      <c r="F432" s="153" t="s">
        <v>607</v>
      </c>
      <c r="G432" s="154" t="s">
        <v>155</v>
      </c>
      <c r="H432" s="155">
        <v>1</v>
      </c>
      <c r="I432" s="156"/>
      <c r="J432" s="156">
        <f>ROUND(I432*H432,2)</f>
        <v>0</v>
      </c>
      <c r="K432" s="153" t="s">
        <v>5</v>
      </c>
      <c r="L432" s="36"/>
      <c r="M432" s="157" t="s">
        <v>5</v>
      </c>
      <c r="N432" s="158" t="s">
        <v>41</v>
      </c>
      <c r="O432" s="159">
        <v>3.286</v>
      </c>
      <c r="P432" s="159">
        <f>O432*H432</f>
        <v>3.286</v>
      </c>
      <c r="Q432" s="159">
        <v>2.7529999999999999E-2</v>
      </c>
      <c r="R432" s="159">
        <f>Q432*H432</f>
        <v>2.7529999999999999E-2</v>
      </c>
      <c r="S432" s="159">
        <v>0</v>
      </c>
      <c r="T432" s="160">
        <f>S432*H432</f>
        <v>0</v>
      </c>
      <c r="AR432" s="22" t="s">
        <v>134</v>
      </c>
      <c r="AT432" s="22" t="s">
        <v>129</v>
      </c>
      <c r="AU432" s="22" t="s">
        <v>80</v>
      </c>
      <c r="AY432" s="22" t="s">
        <v>127</v>
      </c>
      <c r="BE432" s="161">
        <f>IF(N432="základní",J432,0)</f>
        <v>0</v>
      </c>
      <c r="BF432" s="161">
        <f>IF(N432="snížená",J432,0)</f>
        <v>0</v>
      </c>
      <c r="BG432" s="161">
        <f>IF(N432="zákl. přenesená",J432,0)</f>
        <v>0</v>
      </c>
      <c r="BH432" s="161">
        <f>IF(N432="sníž. přenesená",J432,0)</f>
        <v>0</v>
      </c>
      <c r="BI432" s="161">
        <f>IF(N432="nulová",J432,0)</f>
        <v>0</v>
      </c>
      <c r="BJ432" s="22" t="s">
        <v>75</v>
      </c>
      <c r="BK432" s="161">
        <f>ROUND(I432*H432,2)</f>
        <v>0</v>
      </c>
      <c r="BL432" s="22" t="s">
        <v>134</v>
      </c>
      <c r="BM432" s="22" t="s">
        <v>608</v>
      </c>
    </row>
    <row r="433" spans="2:65" s="11" customFormat="1">
      <c r="B433" s="165"/>
      <c r="D433" s="162" t="s">
        <v>138</v>
      </c>
      <c r="E433" s="166" t="s">
        <v>5</v>
      </c>
      <c r="F433" s="167" t="s">
        <v>609</v>
      </c>
      <c r="H433" s="168">
        <v>1</v>
      </c>
      <c r="L433" s="165"/>
      <c r="M433" s="169"/>
      <c r="N433" s="170"/>
      <c r="O433" s="170"/>
      <c r="P433" s="170"/>
      <c r="Q433" s="170"/>
      <c r="R433" s="170"/>
      <c r="S433" s="170"/>
      <c r="T433" s="171"/>
      <c r="AT433" s="166" t="s">
        <v>138</v>
      </c>
      <c r="AU433" s="166" t="s">
        <v>80</v>
      </c>
      <c r="AV433" s="11" t="s">
        <v>80</v>
      </c>
      <c r="AW433" s="11" t="s">
        <v>33</v>
      </c>
      <c r="AX433" s="11" t="s">
        <v>75</v>
      </c>
      <c r="AY433" s="166" t="s">
        <v>127</v>
      </c>
    </row>
    <row r="434" spans="2:65" s="1" customFormat="1" ht="22.9" customHeight="1">
      <c r="B434" s="150"/>
      <c r="C434" s="186" t="s">
        <v>610</v>
      </c>
      <c r="D434" s="186" t="s">
        <v>289</v>
      </c>
      <c r="E434" s="187" t="s">
        <v>611</v>
      </c>
      <c r="F434" s="188" t="s">
        <v>612</v>
      </c>
      <c r="G434" s="189" t="s">
        <v>155</v>
      </c>
      <c r="H434" s="190">
        <v>1</v>
      </c>
      <c r="I434" s="191"/>
      <c r="J434" s="191">
        <f>ROUND(I434*H434,2)</f>
        <v>0</v>
      </c>
      <c r="K434" s="188" t="s">
        <v>5</v>
      </c>
      <c r="L434" s="192"/>
      <c r="M434" s="193" t="s">
        <v>5</v>
      </c>
      <c r="N434" s="194" t="s">
        <v>41</v>
      </c>
      <c r="O434" s="159">
        <v>0</v>
      </c>
      <c r="P434" s="159">
        <f>O434*H434</f>
        <v>0</v>
      </c>
      <c r="Q434" s="159">
        <v>2.2549999999999999</v>
      </c>
      <c r="R434" s="159">
        <f>Q434*H434</f>
        <v>2.2549999999999999</v>
      </c>
      <c r="S434" s="159">
        <v>0</v>
      </c>
      <c r="T434" s="160">
        <f>S434*H434</f>
        <v>0</v>
      </c>
      <c r="AR434" s="22" t="s">
        <v>175</v>
      </c>
      <c r="AT434" s="22" t="s">
        <v>289</v>
      </c>
      <c r="AU434" s="22" t="s">
        <v>80</v>
      </c>
      <c r="AY434" s="22" t="s">
        <v>127</v>
      </c>
      <c r="BE434" s="161">
        <f>IF(N434="základní",J434,0)</f>
        <v>0</v>
      </c>
      <c r="BF434" s="161">
        <f>IF(N434="snížená",J434,0)</f>
        <v>0</v>
      </c>
      <c r="BG434" s="161">
        <f>IF(N434="zákl. přenesená",J434,0)</f>
        <v>0</v>
      </c>
      <c r="BH434" s="161">
        <f>IF(N434="sníž. přenesená",J434,0)</f>
        <v>0</v>
      </c>
      <c r="BI434" s="161">
        <f>IF(N434="nulová",J434,0)</f>
        <v>0</v>
      </c>
      <c r="BJ434" s="22" t="s">
        <v>75</v>
      </c>
      <c r="BK434" s="161">
        <f>ROUND(I434*H434,2)</f>
        <v>0</v>
      </c>
      <c r="BL434" s="22" t="s">
        <v>134</v>
      </c>
      <c r="BM434" s="22" t="s">
        <v>613</v>
      </c>
    </row>
    <row r="435" spans="2:65" s="11" customFormat="1">
      <c r="B435" s="165"/>
      <c r="D435" s="162" t="s">
        <v>138</v>
      </c>
      <c r="E435" s="166" t="s">
        <v>5</v>
      </c>
      <c r="F435" s="167" t="s">
        <v>75</v>
      </c>
      <c r="H435" s="168">
        <v>1</v>
      </c>
      <c r="L435" s="165"/>
      <c r="M435" s="169"/>
      <c r="N435" s="170"/>
      <c r="O435" s="170"/>
      <c r="P435" s="170"/>
      <c r="Q435" s="170"/>
      <c r="R435" s="170"/>
      <c r="S435" s="170"/>
      <c r="T435" s="171"/>
      <c r="AT435" s="166" t="s">
        <v>138</v>
      </c>
      <c r="AU435" s="166" t="s">
        <v>80</v>
      </c>
      <c r="AV435" s="11" t="s">
        <v>80</v>
      </c>
      <c r="AW435" s="11" t="s">
        <v>33</v>
      </c>
      <c r="AX435" s="11" t="s">
        <v>75</v>
      </c>
      <c r="AY435" s="166" t="s">
        <v>127</v>
      </c>
    </row>
    <row r="436" spans="2:65" s="1" customFormat="1" ht="22.9" customHeight="1">
      <c r="B436" s="150"/>
      <c r="C436" s="151" t="s">
        <v>614</v>
      </c>
      <c r="D436" s="151" t="s">
        <v>129</v>
      </c>
      <c r="E436" s="152" t="s">
        <v>615</v>
      </c>
      <c r="F436" s="153" t="s">
        <v>616</v>
      </c>
      <c r="G436" s="154" t="s">
        <v>155</v>
      </c>
      <c r="H436" s="155">
        <v>5</v>
      </c>
      <c r="I436" s="156"/>
      <c r="J436" s="156">
        <f>ROUND(I436*H436,2)</f>
        <v>0</v>
      </c>
      <c r="K436" s="153" t="s">
        <v>133</v>
      </c>
      <c r="L436" s="36"/>
      <c r="M436" s="157" t="s">
        <v>5</v>
      </c>
      <c r="N436" s="158" t="s">
        <v>41</v>
      </c>
      <c r="O436" s="159">
        <v>4.1980000000000004</v>
      </c>
      <c r="P436" s="159">
        <f>O436*H436</f>
        <v>20.990000000000002</v>
      </c>
      <c r="Q436" s="159">
        <v>0.34089999999999998</v>
      </c>
      <c r="R436" s="159">
        <f>Q436*H436</f>
        <v>1.7044999999999999</v>
      </c>
      <c r="S436" s="159">
        <v>0</v>
      </c>
      <c r="T436" s="160">
        <f>S436*H436</f>
        <v>0</v>
      </c>
      <c r="AR436" s="22" t="s">
        <v>134</v>
      </c>
      <c r="AT436" s="22" t="s">
        <v>129</v>
      </c>
      <c r="AU436" s="22" t="s">
        <v>80</v>
      </c>
      <c r="AY436" s="22" t="s">
        <v>127</v>
      </c>
      <c r="BE436" s="161">
        <f>IF(N436="základní",J436,0)</f>
        <v>0</v>
      </c>
      <c r="BF436" s="161">
        <f>IF(N436="snížená",J436,0)</f>
        <v>0</v>
      </c>
      <c r="BG436" s="161">
        <f>IF(N436="zákl. přenesená",J436,0)</f>
        <v>0</v>
      </c>
      <c r="BH436" s="161">
        <f>IF(N436="sníž. přenesená",J436,0)</f>
        <v>0</v>
      </c>
      <c r="BI436" s="161">
        <f>IF(N436="nulová",J436,0)</f>
        <v>0</v>
      </c>
      <c r="BJ436" s="22" t="s">
        <v>75</v>
      </c>
      <c r="BK436" s="161">
        <f>ROUND(I436*H436,2)</f>
        <v>0</v>
      </c>
      <c r="BL436" s="22" t="s">
        <v>134</v>
      </c>
      <c r="BM436" s="22" t="s">
        <v>617</v>
      </c>
    </row>
    <row r="437" spans="2:65" s="1" customFormat="1">
      <c r="B437" s="36"/>
      <c r="D437" s="162" t="s">
        <v>136</v>
      </c>
      <c r="F437" s="163" t="s">
        <v>616</v>
      </c>
      <c r="L437" s="36"/>
      <c r="M437" s="164"/>
      <c r="N437" s="37"/>
      <c r="O437" s="37"/>
      <c r="P437" s="37"/>
      <c r="Q437" s="37"/>
      <c r="R437" s="37"/>
      <c r="S437" s="37"/>
      <c r="T437" s="65"/>
      <c r="AT437" s="22" t="s">
        <v>136</v>
      </c>
      <c r="AU437" s="22" t="s">
        <v>80</v>
      </c>
    </row>
    <row r="438" spans="2:65" s="11" customFormat="1">
      <c r="B438" s="165"/>
      <c r="D438" s="162" t="s">
        <v>138</v>
      </c>
      <c r="E438" s="166" t="s">
        <v>5</v>
      </c>
      <c r="F438" s="167" t="s">
        <v>618</v>
      </c>
      <c r="H438" s="168">
        <v>5</v>
      </c>
      <c r="L438" s="165"/>
      <c r="M438" s="169"/>
      <c r="N438" s="170"/>
      <c r="O438" s="170"/>
      <c r="P438" s="170"/>
      <c r="Q438" s="170"/>
      <c r="R438" s="170"/>
      <c r="S438" s="170"/>
      <c r="T438" s="171"/>
      <c r="AT438" s="166" t="s">
        <v>138</v>
      </c>
      <c r="AU438" s="166" t="s">
        <v>80</v>
      </c>
      <c r="AV438" s="11" t="s">
        <v>80</v>
      </c>
      <c r="AW438" s="11" t="s">
        <v>33</v>
      </c>
      <c r="AX438" s="11" t="s">
        <v>75</v>
      </c>
      <c r="AY438" s="166" t="s">
        <v>127</v>
      </c>
    </row>
    <row r="439" spans="2:65" s="1" customFormat="1" ht="14.45" customHeight="1">
      <c r="B439" s="150"/>
      <c r="C439" s="186" t="s">
        <v>325</v>
      </c>
      <c r="D439" s="186" t="s">
        <v>289</v>
      </c>
      <c r="E439" s="187" t="s">
        <v>619</v>
      </c>
      <c r="F439" s="188" t="s">
        <v>620</v>
      </c>
      <c r="G439" s="189" t="s">
        <v>155</v>
      </c>
      <c r="H439" s="190">
        <v>2.02</v>
      </c>
      <c r="I439" s="191"/>
      <c r="J439" s="191">
        <f>ROUND(I439*H439,2)</f>
        <v>0</v>
      </c>
      <c r="K439" s="188" t="s">
        <v>133</v>
      </c>
      <c r="L439" s="192"/>
      <c r="M439" s="193" t="s">
        <v>5</v>
      </c>
      <c r="N439" s="194" t="s">
        <v>41</v>
      </c>
      <c r="O439" s="159">
        <v>0</v>
      </c>
      <c r="P439" s="159">
        <f>O439*H439</f>
        <v>0</v>
      </c>
      <c r="Q439" s="159">
        <v>5.8000000000000003E-2</v>
      </c>
      <c r="R439" s="159">
        <f>Q439*H439</f>
        <v>0.11716</v>
      </c>
      <c r="S439" s="159">
        <v>0</v>
      </c>
      <c r="T439" s="160">
        <f>S439*H439</f>
        <v>0</v>
      </c>
      <c r="AR439" s="22" t="s">
        <v>175</v>
      </c>
      <c r="AT439" s="22" t="s">
        <v>289</v>
      </c>
      <c r="AU439" s="22" t="s">
        <v>80</v>
      </c>
      <c r="AY439" s="22" t="s">
        <v>127</v>
      </c>
      <c r="BE439" s="161">
        <f>IF(N439="základní",J439,0)</f>
        <v>0</v>
      </c>
      <c r="BF439" s="161">
        <f>IF(N439="snížená",J439,0)</f>
        <v>0</v>
      </c>
      <c r="BG439" s="161">
        <f>IF(N439="zákl. přenesená",J439,0)</f>
        <v>0</v>
      </c>
      <c r="BH439" s="161">
        <f>IF(N439="sníž. přenesená",J439,0)</f>
        <v>0</v>
      </c>
      <c r="BI439" s="161">
        <f>IF(N439="nulová",J439,0)</f>
        <v>0</v>
      </c>
      <c r="BJ439" s="22" t="s">
        <v>75</v>
      </c>
      <c r="BK439" s="161">
        <f>ROUND(I439*H439,2)</f>
        <v>0</v>
      </c>
      <c r="BL439" s="22" t="s">
        <v>134</v>
      </c>
      <c r="BM439" s="22" t="s">
        <v>621</v>
      </c>
    </row>
    <row r="440" spans="2:65" s="1" customFormat="1">
      <c r="B440" s="36"/>
      <c r="D440" s="162" t="s">
        <v>136</v>
      </c>
      <c r="F440" s="163" t="s">
        <v>620</v>
      </c>
      <c r="L440" s="36"/>
      <c r="M440" s="164"/>
      <c r="N440" s="37"/>
      <c r="O440" s="37"/>
      <c r="P440" s="37"/>
      <c r="Q440" s="37"/>
      <c r="R440" s="37"/>
      <c r="S440" s="37"/>
      <c r="T440" s="65"/>
      <c r="AT440" s="22" t="s">
        <v>136</v>
      </c>
      <c r="AU440" s="22" t="s">
        <v>80</v>
      </c>
    </row>
    <row r="441" spans="2:65" s="1" customFormat="1" ht="14.45" customHeight="1">
      <c r="B441" s="150"/>
      <c r="C441" s="186" t="s">
        <v>622</v>
      </c>
      <c r="D441" s="186" t="s">
        <v>289</v>
      </c>
      <c r="E441" s="187" t="s">
        <v>623</v>
      </c>
      <c r="F441" s="188" t="s">
        <v>624</v>
      </c>
      <c r="G441" s="189" t="s">
        <v>155</v>
      </c>
      <c r="H441" s="190">
        <v>3.03</v>
      </c>
      <c r="I441" s="191"/>
      <c r="J441" s="191">
        <f>ROUND(I441*H441,2)</f>
        <v>0</v>
      </c>
      <c r="K441" s="188" t="s">
        <v>133</v>
      </c>
      <c r="L441" s="192"/>
      <c r="M441" s="193" t="s">
        <v>5</v>
      </c>
      <c r="N441" s="194" t="s">
        <v>41</v>
      </c>
      <c r="O441" s="159">
        <v>0</v>
      </c>
      <c r="P441" s="159">
        <f>O441*H441</f>
        <v>0</v>
      </c>
      <c r="Q441" s="159">
        <v>6.0999999999999999E-2</v>
      </c>
      <c r="R441" s="159">
        <f>Q441*H441</f>
        <v>0.18482999999999999</v>
      </c>
      <c r="S441" s="159">
        <v>0</v>
      </c>
      <c r="T441" s="160">
        <f>S441*H441</f>
        <v>0</v>
      </c>
      <c r="AR441" s="22" t="s">
        <v>175</v>
      </c>
      <c r="AT441" s="22" t="s">
        <v>289</v>
      </c>
      <c r="AU441" s="22" t="s">
        <v>80</v>
      </c>
      <c r="AY441" s="22" t="s">
        <v>127</v>
      </c>
      <c r="BE441" s="161">
        <f>IF(N441="základní",J441,0)</f>
        <v>0</v>
      </c>
      <c r="BF441" s="161">
        <f>IF(N441="snížená",J441,0)</f>
        <v>0</v>
      </c>
      <c r="BG441" s="161">
        <f>IF(N441="zákl. přenesená",J441,0)</f>
        <v>0</v>
      </c>
      <c r="BH441" s="161">
        <f>IF(N441="sníž. přenesená",J441,0)</f>
        <v>0</v>
      </c>
      <c r="BI441" s="161">
        <f>IF(N441="nulová",J441,0)</f>
        <v>0</v>
      </c>
      <c r="BJ441" s="22" t="s">
        <v>75</v>
      </c>
      <c r="BK441" s="161">
        <f>ROUND(I441*H441,2)</f>
        <v>0</v>
      </c>
      <c r="BL441" s="22" t="s">
        <v>134</v>
      </c>
      <c r="BM441" s="22" t="s">
        <v>625</v>
      </c>
    </row>
    <row r="442" spans="2:65" s="1" customFormat="1">
      <c r="B442" s="36"/>
      <c r="D442" s="162" t="s">
        <v>136</v>
      </c>
      <c r="F442" s="163" t="s">
        <v>624</v>
      </c>
      <c r="L442" s="36"/>
      <c r="M442" s="164"/>
      <c r="N442" s="37"/>
      <c r="O442" s="37"/>
      <c r="P442" s="37"/>
      <c r="Q442" s="37"/>
      <c r="R442" s="37"/>
      <c r="S442" s="37"/>
      <c r="T442" s="65"/>
      <c r="AT442" s="22" t="s">
        <v>136</v>
      </c>
      <c r="AU442" s="22" t="s">
        <v>80</v>
      </c>
    </row>
    <row r="443" spans="2:65" s="11" customFormat="1">
      <c r="B443" s="165"/>
      <c r="D443" s="162" t="s">
        <v>138</v>
      </c>
      <c r="E443" s="166" t="s">
        <v>5</v>
      </c>
      <c r="F443" s="167" t="s">
        <v>427</v>
      </c>
      <c r="H443" s="168">
        <v>3.03</v>
      </c>
      <c r="L443" s="165"/>
      <c r="M443" s="169"/>
      <c r="N443" s="170"/>
      <c r="O443" s="170"/>
      <c r="P443" s="170"/>
      <c r="Q443" s="170"/>
      <c r="R443" s="170"/>
      <c r="S443" s="170"/>
      <c r="T443" s="171"/>
      <c r="AT443" s="166" t="s">
        <v>138</v>
      </c>
      <c r="AU443" s="166" t="s">
        <v>80</v>
      </c>
      <c r="AV443" s="11" t="s">
        <v>80</v>
      </c>
      <c r="AW443" s="11" t="s">
        <v>33</v>
      </c>
      <c r="AX443" s="11" t="s">
        <v>75</v>
      </c>
      <c r="AY443" s="166" t="s">
        <v>127</v>
      </c>
    </row>
    <row r="444" spans="2:65" s="1" customFormat="1" ht="22.9" customHeight="1">
      <c r="B444" s="150"/>
      <c r="C444" s="186" t="s">
        <v>626</v>
      </c>
      <c r="D444" s="186" t="s">
        <v>289</v>
      </c>
      <c r="E444" s="187" t="s">
        <v>627</v>
      </c>
      <c r="F444" s="188" t="s">
        <v>628</v>
      </c>
      <c r="G444" s="189" t="s">
        <v>155</v>
      </c>
      <c r="H444" s="190">
        <v>5.05</v>
      </c>
      <c r="I444" s="191"/>
      <c r="J444" s="191">
        <f>ROUND(I444*H444,2)</f>
        <v>0</v>
      </c>
      <c r="K444" s="188" t="s">
        <v>5</v>
      </c>
      <c r="L444" s="192"/>
      <c r="M444" s="193" t="s">
        <v>5</v>
      </c>
      <c r="N444" s="194" t="s">
        <v>41</v>
      </c>
      <c r="O444" s="159">
        <v>0</v>
      </c>
      <c r="P444" s="159">
        <f>O444*H444</f>
        <v>0</v>
      </c>
      <c r="Q444" s="159">
        <v>0.08</v>
      </c>
      <c r="R444" s="159">
        <f>Q444*H444</f>
        <v>0.40399999999999997</v>
      </c>
      <c r="S444" s="159">
        <v>0</v>
      </c>
      <c r="T444" s="160">
        <f>S444*H444</f>
        <v>0</v>
      </c>
      <c r="AR444" s="22" t="s">
        <v>175</v>
      </c>
      <c r="AT444" s="22" t="s">
        <v>289</v>
      </c>
      <c r="AU444" s="22" t="s">
        <v>80</v>
      </c>
      <c r="AY444" s="22" t="s">
        <v>127</v>
      </c>
      <c r="BE444" s="161">
        <f>IF(N444="základní",J444,0)</f>
        <v>0</v>
      </c>
      <c r="BF444" s="161">
        <f>IF(N444="snížená",J444,0)</f>
        <v>0</v>
      </c>
      <c r="BG444" s="161">
        <f>IF(N444="zákl. přenesená",J444,0)</f>
        <v>0</v>
      </c>
      <c r="BH444" s="161">
        <f>IF(N444="sníž. přenesená",J444,0)</f>
        <v>0</v>
      </c>
      <c r="BI444" s="161">
        <f>IF(N444="nulová",J444,0)</f>
        <v>0</v>
      </c>
      <c r="BJ444" s="22" t="s">
        <v>75</v>
      </c>
      <c r="BK444" s="161">
        <f>ROUND(I444*H444,2)</f>
        <v>0</v>
      </c>
      <c r="BL444" s="22" t="s">
        <v>134</v>
      </c>
      <c r="BM444" s="22" t="s">
        <v>629</v>
      </c>
    </row>
    <row r="445" spans="2:65" s="1" customFormat="1" ht="27">
      <c r="B445" s="36"/>
      <c r="D445" s="162" t="s">
        <v>136</v>
      </c>
      <c r="F445" s="163" t="s">
        <v>628</v>
      </c>
      <c r="L445" s="36"/>
      <c r="M445" s="164"/>
      <c r="N445" s="37"/>
      <c r="O445" s="37"/>
      <c r="P445" s="37"/>
      <c r="Q445" s="37"/>
      <c r="R445" s="37"/>
      <c r="S445" s="37"/>
      <c r="T445" s="65"/>
      <c r="AT445" s="22" t="s">
        <v>136</v>
      </c>
      <c r="AU445" s="22" t="s">
        <v>80</v>
      </c>
    </row>
    <row r="446" spans="2:65" s="11" customFormat="1">
      <c r="B446" s="165"/>
      <c r="D446" s="162" t="s">
        <v>138</v>
      </c>
      <c r="E446" s="166" t="s">
        <v>5</v>
      </c>
      <c r="F446" s="167" t="s">
        <v>630</v>
      </c>
      <c r="H446" s="168">
        <v>5.05</v>
      </c>
      <c r="L446" s="165"/>
      <c r="M446" s="169"/>
      <c r="N446" s="170"/>
      <c r="O446" s="170"/>
      <c r="P446" s="170"/>
      <c r="Q446" s="170"/>
      <c r="R446" s="170"/>
      <c r="S446" s="170"/>
      <c r="T446" s="171"/>
      <c r="AT446" s="166" t="s">
        <v>138</v>
      </c>
      <c r="AU446" s="166" t="s">
        <v>80</v>
      </c>
      <c r="AV446" s="11" t="s">
        <v>80</v>
      </c>
      <c r="AW446" s="11" t="s">
        <v>33</v>
      </c>
      <c r="AX446" s="11" t="s">
        <v>75</v>
      </c>
      <c r="AY446" s="166" t="s">
        <v>127</v>
      </c>
    </row>
    <row r="447" spans="2:65" s="1" customFormat="1" ht="14.45" customHeight="1">
      <c r="B447" s="150"/>
      <c r="C447" s="186" t="s">
        <v>631</v>
      </c>
      <c r="D447" s="186" t="s">
        <v>289</v>
      </c>
      <c r="E447" s="187" t="s">
        <v>632</v>
      </c>
      <c r="F447" s="188" t="s">
        <v>633</v>
      </c>
      <c r="G447" s="189" t="s">
        <v>155</v>
      </c>
      <c r="H447" s="190">
        <v>5.05</v>
      </c>
      <c r="I447" s="191"/>
      <c r="J447" s="191">
        <f>ROUND(I447*H447,2)</f>
        <v>0</v>
      </c>
      <c r="K447" s="188" t="s">
        <v>133</v>
      </c>
      <c r="L447" s="192"/>
      <c r="M447" s="193" t="s">
        <v>5</v>
      </c>
      <c r="N447" s="194" t="s">
        <v>41</v>
      </c>
      <c r="O447" s="159">
        <v>0</v>
      </c>
      <c r="P447" s="159">
        <f>O447*H447</f>
        <v>0</v>
      </c>
      <c r="Q447" s="159">
        <v>7.1999999999999995E-2</v>
      </c>
      <c r="R447" s="159">
        <f>Q447*H447</f>
        <v>0.36359999999999998</v>
      </c>
      <c r="S447" s="159">
        <v>0</v>
      </c>
      <c r="T447" s="160">
        <f>S447*H447</f>
        <v>0</v>
      </c>
      <c r="AR447" s="22" t="s">
        <v>175</v>
      </c>
      <c r="AT447" s="22" t="s">
        <v>289</v>
      </c>
      <c r="AU447" s="22" t="s">
        <v>80</v>
      </c>
      <c r="AY447" s="22" t="s">
        <v>127</v>
      </c>
      <c r="BE447" s="161">
        <f>IF(N447="základní",J447,0)</f>
        <v>0</v>
      </c>
      <c r="BF447" s="161">
        <f>IF(N447="snížená",J447,0)</f>
        <v>0</v>
      </c>
      <c r="BG447" s="161">
        <f>IF(N447="zákl. přenesená",J447,0)</f>
        <v>0</v>
      </c>
      <c r="BH447" s="161">
        <f>IF(N447="sníž. přenesená",J447,0)</f>
        <v>0</v>
      </c>
      <c r="BI447" s="161">
        <f>IF(N447="nulová",J447,0)</f>
        <v>0</v>
      </c>
      <c r="BJ447" s="22" t="s">
        <v>75</v>
      </c>
      <c r="BK447" s="161">
        <f>ROUND(I447*H447,2)</f>
        <v>0</v>
      </c>
      <c r="BL447" s="22" t="s">
        <v>134</v>
      </c>
      <c r="BM447" s="22" t="s">
        <v>634</v>
      </c>
    </row>
    <row r="448" spans="2:65" s="1" customFormat="1">
      <c r="B448" s="36"/>
      <c r="D448" s="162" t="s">
        <v>136</v>
      </c>
      <c r="F448" s="163" t="s">
        <v>633</v>
      </c>
      <c r="L448" s="36"/>
      <c r="M448" s="164"/>
      <c r="N448" s="37"/>
      <c r="O448" s="37"/>
      <c r="P448" s="37"/>
      <c r="Q448" s="37"/>
      <c r="R448" s="37"/>
      <c r="S448" s="37"/>
      <c r="T448" s="65"/>
      <c r="AT448" s="22" t="s">
        <v>136</v>
      </c>
      <c r="AU448" s="22" t="s">
        <v>80</v>
      </c>
    </row>
    <row r="449" spans="2:65" s="11" customFormat="1">
      <c r="B449" s="165"/>
      <c r="D449" s="162" t="s">
        <v>138</v>
      </c>
      <c r="E449" s="166" t="s">
        <v>5</v>
      </c>
      <c r="F449" s="167" t="s">
        <v>630</v>
      </c>
      <c r="H449" s="168">
        <v>5.05</v>
      </c>
      <c r="L449" s="165"/>
      <c r="M449" s="169"/>
      <c r="N449" s="170"/>
      <c r="O449" s="170"/>
      <c r="P449" s="170"/>
      <c r="Q449" s="170"/>
      <c r="R449" s="170"/>
      <c r="S449" s="170"/>
      <c r="T449" s="171"/>
      <c r="AT449" s="166" t="s">
        <v>138</v>
      </c>
      <c r="AU449" s="166" t="s">
        <v>80</v>
      </c>
      <c r="AV449" s="11" t="s">
        <v>80</v>
      </c>
      <c r="AW449" s="11" t="s">
        <v>33</v>
      </c>
      <c r="AX449" s="11" t="s">
        <v>75</v>
      </c>
      <c r="AY449" s="166" t="s">
        <v>127</v>
      </c>
    </row>
    <row r="450" spans="2:65" s="1" customFormat="1" ht="22.9" customHeight="1">
      <c r="B450" s="150"/>
      <c r="C450" s="151" t="s">
        <v>635</v>
      </c>
      <c r="D450" s="151" t="s">
        <v>129</v>
      </c>
      <c r="E450" s="152" t="s">
        <v>636</v>
      </c>
      <c r="F450" s="153" t="s">
        <v>637</v>
      </c>
      <c r="G450" s="154" t="s">
        <v>155</v>
      </c>
      <c r="H450" s="155">
        <v>1</v>
      </c>
      <c r="I450" s="156"/>
      <c r="J450" s="156">
        <f>ROUND(I450*H450,2)</f>
        <v>0</v>
      </c>
      <c r="K450" s="153" t="s">
        <v>133</v>
      </c>
      <c r="L450" s="36"/>
      <c r="M450" s="157" t="s">
        <v>5</v>
      </c>
      <c r="N450" s="158" t="s">
        <v>41</v>
      </c>
      <c r="O450" s="159">
        <v>1.867</v>
      </c>
      <c r="P450" s="159">
        <f>O450*H450</f>
        <v>1.867</v>
      </c>
      <c r="Q450" s="159">
        <v>0.21734000000000001</v>
      </c>
      <c r="R450" s="159">
        <f>Q450*H450</f>
        <v>0.21734000000000001</v>
      </c>
      <c r="S450" s="159">
        <v>0</v>
      </c>
      <c r="T450" s="160">
        <f>S450*H450</f>
        <v>0</v>
      </c>
      <c r="AR450" s="22" t="s">
        <v>134</v>
      </c>
      <c r="AT450" s="22" t="s">
        <v>129</v>
      </c>
      <c r="AU450" s="22" t="s">
        <v>80</v>
      </c>
      <c r="AY450" s="22" t="s">
        <v>127</v>
      </c>
      <c r="BE450" s="161">
        <f>IF(N450="základní",J450,0)</f>
        <v>0</v>
      </c>
      <c r="BF450" s="161">
        <f>IF(N450="snížená",J450,0)</f>
        <v>0</v>
      </c>
      <c r="BG450" s="161">
        <f>IF(N450="zákl. přenesená",J450,0)</f>
        <v>0</v>
      </c>
      <c r="BH450" s="161">
        <f>IF(N450="sníž. přenesená",J450,0)</f>
        <v>0</v>
      </c>
      <c r="BI450" s="161">
        <f>IF(N450="nulová",J450,0)</f>
        <v>0</v>
      </c>
      <c r="BJ450" s="22" t="s">
        <v>75</v>
      </c>
      <c r="BK450" s="161">
        <f>ROUND(I450*H450,2)</f>
        <v>0</v>
      </c>
      <c r="BL450" s="22" t="s">
        <v>134</v>
      </c>
      <c r="BM450" s="22" t="s">
        <v>638</v>
      </c>
    </row>
    <row r="451" spans="2:65" s="1" customFormat="1">
      <c r="B451" s="36"/>
      <c r="D451" s="162" t="s">
        <v>136</v>
      </c>
      <c r="F451" s="163" t="s">
        <v>639</v>
      </c>
      <c r="L451" s="36"/>
      <c r="M451" s="164"/>
      <c r="N451" s="37"/>
      <c r="O451" s="37"/>
      <c r="P451" s="37"/>
      <c r="Q451" s="37"/>
      <c r="R451" s="37"/>
      <c r="S451" s="37"/>
      <c r="T451" s="65"/>
      <c r="AT451" s="22" t="s">
        <v>136</v>
      </c>
      <c r="AU451" s="22" t="s">
        <v>80</v>
      </c>
    </row>
    <row r="452" spans="2:65" s="11" customFormat="1">
      <c r="B452" s="165"/>
      <c r="D452" s="162" t="s">
        <v>138</v>
      </c>
      <c r="E452" s="166" t="s">
        <v>5</v>
      </c>
      <c r="F452" s="167" t="s">
        <v>75</v>
      </c>
      <c r="H452" s="168">
        <v>1</v>
      </c>
      <c r="L452" s="165"/>
      <c r="M452" s="169"/>
      <c r="N452" s="170"/>
      <c r="O452" s="170"/>
      <c r="P452" s="170"/>
      <c r="Q452" s="170"/>
      <c r="R452" s="170"/>
      <c r="S452" s="170"/>
      <c r="T452" s="171"/>
      <c r="AT452" s="166" t="s">
        <v>138</v>
      </c>
      <c r="AU452" s="166" t="s">
        <v>80</v>
      </c>
      <c r="AV452" s="11" t="s">
        <v>80</v>
      </c>
      <c r="AW452" s="11" t="s">
        <v>33</v>
      </c>
      <c r="AX452" s="11" t="s">
        <v>75</v>
      </c>
      <c r="AY452" s="166" t="s">
        <v>127</v>
      </c>
    </row>
    <row r="453" spans="2:65" s="1" customFormat="1" ht="14.45" customHeight="1">
      <c r="B453" s="150"/>
      <c r="C453" s="186" t="s">
        <v>640</v>
      </c>
      <c r="D453" s="186" t="s">
        <v>289</v>
      </c>
      <c r="E453" s="187" t="s">
        <v>641</v>
      </c>
      <c r="F453" s="188" t="s">
        <v>642</v>
      </c>
      <c r="G453" s="189" t="s">
        <v>155</v>
      </c>
      <c r="H453" s="190">
        <v>1</v>
      </c>
      <c r="I453" s="191"/>
      <c r="J453" s="191">
        <f>ROUND(I453*H453,2)</f>
        <v>0</v>
      </c>
      <c r="K453" s="188" t="s">
        <v>5</v>
      </c>
      <c r="L453" s="192"/>
      <c r="M453" s="193" t="s">
        <v>5</v>
      </c>
      <c r="N453" s="194" t="s">
        <v>41</v>
      </c>
      <c r="O453" s="159">
        <v>0</v>
      </c>
      <c r="P453" s="159">
        <f>O453*H453</f>
        <v>0</v>
      </c>
      <c r="Q453" s="159">
        <v>0.1424</v>
      </c>
      <c r="R453" s="159">
        <f>Q453*H453</f>
        <v>0.1424</v>
      </c>
      <c r="S453" s="159">
        <v>0</v>
      </c>
      <c r="T453" s="160">
        <f>S453*H453</f>
        <v>0</v>
      </c>
      <c r="AR453" s="22" t="s">
        <v>175</v>
      </c>
      <c r="AT453" s="22" t="s">
        <v>289</v>
      </c>
      <c r="AU453" s="22" t="s">
        <v>80</v>
      </c>
      <c r="AY453" s="22" t="s">
        <v>127</v>
      </c>
      <c r="BE453" s="161">
        <f>IF(N453="základní",J453,0)</f>
        <v>0</v>
      </c>
      <c r="BF453" s="161">
        <f>IF(N453="snížená",J453,0)</f>
        <v>0</v>
      </c>
      <c r="BG453" s="161">
        <f>IF(N453="zákl. přenesená",J453,0)</f>
        <v>0</v>
      </c>
      <c r="BH453" s="161">
        <f>IF(N453="sníž. přenesená",J453,0)</f>
        <v>0</v>
      </c>
      <c r="BI453" s="161">
        <f>IF(N453="nulová",J453,0)</f>
        <v>0</v>
      </c>
      <c r="BJ453" s="22" t="s">
        <v>75</v>
      </c>
      <c r="BK453" s="161">
        <f>ROUND(I453*H453,2)</f>
        <v>0</v>
      </c>
      <c r="BL453" s="22" t="s">
        <v>134</v>
      </c>
      <c r="BM453" s="22" t="s">
        <v>643</v>
      </c>
    </row>
    <row r="454" spans="2:65" s="11" customFormat="1">
      <c r="B454" s="165"/>
      <c r="D454" s="162" t="s">
        <v>138</v>
      </c>
      <c r="E454" s="166" t="s">
        <v>5</v>
      </c>
      <c r="F454" s="167" t="s">
        <v>75</v>
      </c>
      <c r="H454" s="168">
        <v>1</v>
      </c>
      <c r="L454" s="165"/>
      <c r="M454" s="169"/>
      <c r="N454" s="170"/>
      <c r="O454" s="170"/>
      <c r="P454" s="170"/>
      <c r="Q454" s="170"/>
      <c r="R454" s="170"/>
      <c r="S454" s="170"/>
      <c r="T454" s="171"/>
      <c r="AT454" s="166" t="s">
        <v>138</v>
      </c>
      <c r="AU454" s="166" t="s">
        <v>80</v>
      </c>
      <c r="AV454" s="11" t="s">
        <v>80</v>
      </c>
      <c r="AW454" s="11" t="s">
        <v>33</v>
      </c>
      <c r="AX454" s="11" t="s">
        <v>75</v>
      </c>
      <c r="AY454" s="166" t="s">
        <v>127</v>
      </c>
    </row>
    <row r="455" spans="2:65" s="1" customFormat="1" ht="22.9" customHeight="1">
      <c r="B455" s="150"/>
      <c r="C455" s="151" t="s">
        <v>644</v>
      </c>
      <c r="D455" s="151" t="s">
        <v>129</v>
      </c>
      <c r="E455" s="152" t="s">
        <v>645</v>
      </c>
      <c r="F455" s="153" t="s">
        <v>646</v>
      </c>
      <c r="G455" s="154" t="s">
        <v>155</v>
      </c>
      <c r="H455" s="155">
        <v>5</v>
      </c>
      <c r="I455" s="156"/>
      <c r="J455" s="156">
        <f>ROUND(I455*H455,2)</f>
        <v>0</v>
      </c>
      <c r="K455" s="153" t="s">
        <v>133</v>
      </c>
      <c r="L455" s="36"/>
      <c r="M455" s="157" t="s">
        <v>5</v>
      </c>
      <c r="N455" s="158" t="s">
        <v>41</v>
      </c>
      <c r="O455" s="159">
        <v>2.0640000000000001</v>
      </c>
      <c r="P455" s="159">
        <f>O455*H455</f>
        <v>10.32</v>
      </c>
      <c r="Q455" s="159">
        <v>0.21734000000000001</v>
      </c>
      <c r="R455" s="159">
        <f>Q455*H455</f>
        <v>1.0867</v>
      </c>
      <c r="S455" s="159">
        <v>0</v>
      </c>
      <c r="T455" s="160">
        <f>S455*H455</f>
        <v>0</v>
      </c>
      <c r="AR455" s="22" t="s">
        <v>134</v>
      </c>
      <c r="AT455" s="22" t="s">
        <v>129</v>
      </c>
      <c r="AU455" s="22" t="s">
        <v>80</v>
      </c>
      <c r="AY455" s="22" t="s">
        <v>127</v>
      </c>
      <c r="BE455" s="161">
        <f>IF(N455="základní",J455,0)</f>
        <v>0</v>
      </c>
      <c r="BF455" s="161">
        <f>IF(N455="snížená",J455,0)</f>
        <v>0</v>
      </c>
      <c r="BG455" s="161">
        <f>IF(N455="zákl. přenesená",J455,0)</f>
        <v>0</v>
      </c>
      <c r="BH455" s="161">
        <f>IF(N455="sníž. přenesená",J455,0)</f>
        <v>0</v>
      </c>
      <c r="BI455" s="161">
        <f>IF(N455="nulová",J455,0)</f>
        <v>0</v>
      </c>
      <c r="BJ455" s="22" t="s">
        <v>75</v>
      </c>
      <c r="BK455" s="161">
        <f>ROUND(I455*H455,2)</f>
        <v>0</v>
      </c>
      <c r="BL455" s="22" t="s">
        <v>134</v>
      </c>
      <c r="BM455" s="22" t="s">
        <v>647</v>
      </c>
    </row>
    <row r="456" spans="2:65" s="1" customFormat="1">
      <c r="B456" s="36"/>
      <c r="D456" s="162" t="s">
        <v>136</v>
      </c>
      <c r="F456" s="163" t="s">
        <v>646</v>
      </c>
      <c r="L456" s="36"/>
      <c r="M456" s="164"/>
      <c r="N456" s="37"/>
      <c r="O456" s="37"/>
      <c r="P456" s="37"/>
      <c r="Q456" s="37"/>
      <c r="R456" s="37"/>
      <c r="S456" s="37"/>
      <c r="T456" s="65"/>
      <c r="AT456" s="22" t="s">
        <v>136</v>
      </c>
      <c r="AU456" s="22" t="s">
        <v>80</v>
      </c>
    </row>
    <row r="457" spans="2:65" s="11" customFormat="1">
      <c r="B457" s="165"/>
      <c r="D457" s="162" t="s">
        <v>138</v>
      </c>
      <c r="E457" s="166" t="s">
        <v>5</v>
      </c>
      <c r="F457" s="167" t="s">
        <v>648</v>
      </c>
      <c r="H457" s="168">
        <v>5</v>
      </c>
      <c r="L457" s="165"/>
      <c r="M457" s="169"/>
      <c r="N457" s="170"/>
      <c r="O457" s="170"/>
      <c r="P457" s="170"/>
      <c r="Q457" s="170"/>
      <c r="R457" s="170"/>
      <c r="S457" s="170"/>
      <c r="T457" s="171"/>
      <c r="AT457" s="166" t="s">
        <v>138</v>
      </c>
      <c r="AU457" s="166" t="s">
        <v>80</v>
      </c>
      <c r="AV457" s="11" t="s">
        <v>80</v>
      </c>
      <c r="AW457" s="11" t="s">
        <v>33</v>
      </c>
      <c r="AX457" s="11" t="s">
        <v>75</v>
      </c>
      <c r="AY457" s="166" t="s">
        <v>127</v>
      </c>
    </row>
    <row r="458" spans="2:65" s="1" customFormat="1" ht="14.45" customHeight="1">
      <c r="B458" s="150"/>
      <c r="C458" s="186" t="s">
        <v>383</v>
      </c>
      <c r="D458" s="186" t="s">
        <v>289</v>
      </c>
      <c r="E458" s="187" t="s">
        <v>649</v>
      </c>
      <c r="F458" s="188" t="s">
        <v>650</v>
      </c>
      <c r="G458" s="189" t="s">
        <v>155</v>
      </c>
      <c r="H458" s="190">
        <v>2</v>
      </c>
      <c r="I458" s="191"/>
      <c r="J458" s="191">
        <f>ROUND(I458*H458,2)</f>
        <v>0</v>
      </c>
      <c r="K458" s="188" t="s">
        <v>5</v>
      </c>
      <c r="L458" s="192"/>
      <c r="M458" s="193" t="s">
        <v>5</v>
      </c>
      <c r="N458" s="194" t="s">
        <v>41</v>
      </c>
      <c r="O458" s="159">
        <v>0</v>
      </c>
      <c r="P458" s="159">
        <f>O458*H458</f>
        <v>0</v>
      </c>
      <c r="Q458" s="159">
        <v>5.0599999999999999E-2</v>
      </c>
      <c r="R458" s="159">
        <f>Q458*H458</f>
        <v>0.1012</v>
      </c>
      <c r="S458" s="159">
        <v>0</v>
      </c>
      <c r="T458" s="160">
        <f>S458*H458</f>
        <v>0</v>
      </c>
      <c r="AR458" s="22" t="s">
        <v>175</v>
      </c>
      <c r="AT458" s="22" t="s">
        <v>289</v>
      </c>
      <c r="AU458" s="22" t="s">
        <v>80</v>
      </c>
      <c r="AY458" s="22" t="s">
        <v>127</v>
      </c>
      <c r="BE458" s="161">
        <f>IF(N458="základní",J458,0)</f>
        <v>0</v>
      </c>
      <c r="BF458" s="161">
        <f>IF(N458="snížená",J458,0)</f>
        <v>0</v>
      </c>
      <c r="BG458" s="161">
        <f>IF(N458="zákl. přenesená",J458,0)</f>
        <v>0</v>
      </c>
      <c r="BH458" s="161">
        <f>IF(N458="sníž. přenesená",J458,0)</f>
        <v>0</v>
      </c>
      <c r="BI458" s="161">
        <f>IF(N458="nulová",J458,0)</f>
        <v>0</v>
      </c>
      <c r="BJ458" s="22" t="s">
        <v>75</v>
      </c>
      <c r="BK458" s="161">
        <f>ROUND(I458*H458,2)</f>
        <v>0</v>
      </c>
      <c r="BL458" s="22" t="s">
        <v>134</v>
      </c>
      <c r="BM458" s="22" t="s">
        <v>651</v>
      </c>
    </row>
    <row r="459" spans="2:65" s="1" customFormat="1">
      <c r="B459" s="36"/>
      <c r="D459" s="162" t="s">
        <v>136</v>
      </c>
      <c r="F459" s="163" t="s">
        <v>652</v>
      </c>
      <c r="L459" s="36"/>
      <c r="M459" s="164"/>
      <c r="N459" s="37"/>
      <c r="O459" s="37"/>
      <c r="P459" s="37"/>
      <c r="Q459" s="37"/>
      <c r="R459" s="37"/>
      <c r="S459" s="37"/>
      <c r="T459" s="65"/>
      <c r="AT459" s="22" t="s">
        <v>136</v>
      </c>
      <c r="AU459" s="22" t="s">
        <v>80</v>
      </c>
    </row>
    <row r="460" spans="2:65" s="11" customFormat="1">
      <c r="B460" s="165"/>
      <c r="D460" s="162" t="s">
        <v>138</v>
      </c>
      <c r="E460" s="166" t="s">
        <v>5</v>
      </c>
      <c r="F460" s="167" t="s">
        <v>80</v>
      </c>
      <c r="H460" s="168">
        <v>2</v>
      </c>
      <c r="L460" s="165"/>
      <c r="M460" s="169"/>
      <c r="N460" s="170"/>
      <c r="O460" s="170"/>
      <c r="P460" s="170"/>
      <c r="Q460" s="170"/>
      <c r="R460" s="170"/>
      <c r="S460" s="170"/>
      <c r="T460" s="171"/>
      <c r="AT460" s="166" t="s">
        <v>138</v>
      </c>
      <c r="AU460" s="166" t="s">
        <v>80</v>
      </c>
      <c r="AV460" s="11" t="s">
        <v>80</v>
      </c>
      <c r="AW460" s="11" t="s">
        <v>33</v>
      </c>
      <c r="AX460" s="11" t="s">
        <v>75</v>
      </c>
      <c r="AY460" s="166" t="s">
        <v>127</v>
      </c>
    </row>
    <row r="461" spans="2:65" s="1" customFormat="1" ht="14.45" customHeight="1">
      <c r="B461" s="150"/>
      <c r="C461" s="186" t="s">
        <v>653</v>
      </c>
      <c r="D461" s="186" t="s">
        <v>289</v>
      </c>
      <c r="E461" s="187" t="s">
        <v>654</v>
      </c>
      <c r="F461" s="188" t="s">
        <v>655</v>
      </c>
      <c r="G461" s="189" t="s">
        <v>155</v>
      </c>
      <c r="H461" s="190">
        <v>3</v>
      </c>
      <c r="I461" s="191"/>
      <c r="J461" s="191">
        <f>ROUND(I461*H461,2)</f>
        <v>0</v>
      </c>
      <c r="K461" s="188" t="s">
        <v>133</v>
      </c>
      <c r="L461" s="192"/>
      <c r="M461" s="193" t="s">
        <v>5</v>
      </c>
      <c r="N461" s="194" t="s">
        <v>41</v>
      </c>
      <c r="O461" s="159">
        <v>0</v>
      </c>
      <c r="P461" s="159">
        <f>O461*H461</f>
        <v>0</v>
      </c>
      <c r="Q461" s="159">
        <v>4.3499999999999997E-2</v>
      </c>
      <c r="R461" s="159">
        <f>Q461*H461</f>
        <v>0.1305</v>
      </c>
      <c r="S461" s="159">
        <v>0</v>
      </c>
      <c r="T461" s="160">
        <f>S461*H461</f>
        <v>0</v>
      </c>
      <c r="AR461" s="22" t="s">
        <v>175</v>
      </c>
      <c r="AT461" s="22" t="s">
        <v>289</v>
      </c>
      <c r="AU461" s="22" t="s">
        <v>80</v>
      </c>
      <c r="AY461" s="22" t="s">
        <v>127</v>
      </c>
      <c r="BE461" s="161">
        <f>IF(N461="základní",J461,0)</f>
        <v>0</v>
      </c>
      <c r="BF461" s="161">
        <f>IF(N461="snížená",J461,0)</f>
        <v>0</v>
      </c>
      <c r="BG461" s="161">
        <f>IF(N461="zákl. přenesená",J461,0)</f>
        <v>0</v>
      </c>
      <c r="BH461" s="161">
        <f>IF(N461="sníž. přenesená",J461,0)</f>
        <v>0</v>
      </c>
      <c r="BI461" s="161">
        <f>IF(N461="nulová",J461,0)</f>
        <v>0</v>
      </c>
      <c r="BJ461" s="22" t="s">
        <v>75</v>
      </c>
      <c r="BK461" s="161">
        <f>ROUND(I461*H461,2)</f>
        <v>0</v>
      </c>
      <c r="BL461" s="22" t="s">
        <v>134</v>
      </c>
      <c r="BM461" s="22" t="s">
        <v>656</v>
      </c>
    </row>
    <row r="462" spans="2:65" s="1" customFormat="1">
      <c r="B462" s="36"/>
      <c r="D462" s="162" t="s">
        <v>136</v>
      </c>
      <c r="F462" s="163" t="s">
        <v>655</v>
      </c>
      <c r="L462" s="36"/>
      <c r="M462" s="164"/>
      <c r="N462" s="37"/>
      <c r="O462" s="37"/>
      <c r="P462" s="37"/>
      <c r="Q462" s="37"/>
      <c r="R462" s="37"/>
      <c r="S462" s="37"/>
      <c r="T462" s="65"/>
      <c r="AT462" s="22" t="s">
        <v>136</v>
      </c>
      <c r="AU462" s="22" t="s">
        <v>80</v>
      </c>
    </row>
    <row r="463" spans="2:65" s="11" customFormat="1">
      <c r="B463" s="165"/>
      <c r="D463" s="162" t="s">
        <v>138</v>
      </c>
      <c r="E463" s="166" t="s">
        <v>5</v>
      </c>
      <c r="F463" s="167" t="s">
        <v>146</v>
      </c>
      <c r="H463" s="168">
        <v>3</v>
      </c>
      <c r="L463" s="165"/>
      <c r="M463" s="169"/>
      <c r="N463" s="170"/>
      <c r="O463" s="170"/>
      <c r="P463" s="170"/>
      <c r="Q463" s="170"/>
      <c r="R463" s="170"/>
      <c r="S463" s="170"/>
      <c r="T463" s="171"/>
      <c r="AT463" s="166" t="s">
        <v>138</v>
      </c>
      <c r="AU463" s="166" t="s">
        <v>80</v>
      </c>
      <c r="AV463" s="11" t="s">
        <v>80</v>
      </c>
      <c r="AW463" s="11" t="s">
        <v>33</v>
      </c>
      <c r="AX463" s="11" t="s">
        <v>75</v>
      </c>
      <c r="AY463" s="166" t="s">
        <v>127</v>
      </c>
    </row>
    <row r="464" spans="2:65" s="1" customFormat="1" ht="22.9" customHeight="1">
      <c r="B464" s="150"/>
      <c r="C464" s="186" t="s">
        <v>657</v>
      </c>
      <c r="D464" s="186" t="s">
        <v>289</v>
      </c>
      <c r="E464" s="187" t="s">
        <v>658</v>
      </c>
      <c r="F464" s="188" t="s">
        <v>659</v>
      </c>
      <c r="G464" s="189" t="s">
        <v>155</v>
      </c>
      <c r="H464" s="190">
        <v>2</v>
      </c>
      <c r="I464" s="191"/>
      <c r="J464" s="191">
        <f>ROUND(I464*H464,2)</f>
        <v>0</v>
      </c>
      <c r="K464" s="188" t="s">
        <v>133</v>
      </c>
      <c r="L464" s="192"/>
      <c r="M464" s="193" t="s">
        <v>5</v>
      </c>
      <c r="N464" s="194" t="s">
        <v>41</v>
      </c>
      <c r="O464" s="159">
        <v>0</v>
      </c>
      <c r="P464" s="159">
        <f>O464*H464</f>
        <v>0</v>
      </c>
      <c r="Q464" s="159">
        <v>4.0000000000000001E-3</v>
      </c>
      <c r="R464" s="159">
        <f>Q464*H464</f>
        <v>8.0000000000000002E-3</v>
      </c>
      <c r="S464" s="159">
        <v>0</v>
      </c>
      <c r="T464" s="160">
        <f>S464*H464</f>
        <v>0</v>
      </c>
      <c r="AR464" s="22" t="s">
        <v>175</v>
      </c>
      <c r="AT464" s="22" t="s">
        <v>289</v>
      </c>
      <c r="AU464" s="22" t="s">
        <v>80</v>
      </c>
      <c r="AY464" s="22" t="s">
        <v>127</v>
      </c>
      <c r="BE464" s="161">
        <f>IF(N464="základní",J464,0)</f>
        <v>0</v>
      </c>
      <c r="BF464" s="161">
        <f>IF(N464="snížená",J464,0)</f>
        <v>0</v>
      </c>
      <c r="BG464" s="161">
        <f>IF(N464="zákl. přenesená",J464,0)</f>
        <v>0</v>
      </c>
      <c r="BH464" s="161">
        <f>IF(N464="sníž. přenesená",J464,0)</f>
        <v>0</v>
      </c>
      <c r="BI464" s="161">
        <f>IF(N464="nulová",J464,0)</f>
        <v>0</v>
      </c>
      <c r="BJ464" s="22" t="s">
        <v>75</v>
      </c>
      <c r="BK464" s="161">
        <f>ROUND(I464*H464,2)</f>
        <v>0</v>
      </c>
      <c r="BL464" s="22" t="s">
        <v>134</v>
      </c>
      <c r="BM464" s="22" t="s">
        <v>660</v>
      </c>
    </row>
    <row r="465" spans="2:65" s="1" customFormat="1">
      <c r="B465" s="36"/>
      <c r="D465" s="162" t="s">
        <v>136</v>
      </c>
      <c r="F465" s="163" t="s">
        <v>659</v>
      </c>
      <c r="L465" s="36"/>
      <c r="M465" s="164"/>
      <c r="N465" s="37"/>
      <c r="O465" s="37"/>
      <c r="P465" s="37"/>
      <c r="Q465" s="37"/>
      <c r="R465" s="37"/>
      <c r="S465" s="37"/>
      <c r="T465" s="65"/>
      <c r="AT465" s="22" t="s">
        <v>136</v>
      </c>
      <c r="AU465" s="22" t="s">
        <v>80</v>
      </c>
    </row>
    <row r="466" spans="2:65" s="11" customFormat="1">
      <c r="B466" s="165"/>
      <c r="D466" s="162" t="s">
        <v>138</v>
      </c>
      <c r="E466" s="166" t="s">
        <v>5</v>
      </c>
      <c r="F466" s="167" t="s">
        <v>80</v>
      </c>
      <c r="H466" s="168">
        <v>2</v>
      </c>
      <c r="L466" s="165"/>
      <c r="M466" s="169"/>
      <c r="N466" s="170"/>
      <c r="O466" s="170"/>
      <c r="P466" s="170"/>
      <c r="Q466" s="170"/>
      <c r="R466" s="170"/>
      <c r="S466" s="170"/>
      <c r="T466" s="171"/>
      <c r="AT466" s="166" t="s">
        <v>138</v>
      </c>
      <c r="AU466" s="166" t="s">
        <v>80</v>
      </c>
      <c r="AV466" s="11" t="s">
        <v>80</v>
      </c>
      <c r="AW466" s="11" t="s">
        <v>33</v>
      </c>
      <c r="AX466" s="11" t="s">
        <v>75</v>
      </c>
      <c r="AY466" s="166" t="s">
        <v>127</v>
      </c>
    </row>
    <row r="467" spans="2:65" s="1" customFormat="1" ht="22.9" customHeight="1">
      <c r="B467" s="150"/>
      <c r="C467" s="186" t="s">
        <v>661</v>
      </c>
      <c r="D467" s="186" t="s">
        <v>289</v>
      </c>
      <c r="E467" s="187" t="s">
        <v>662</v>
      </c>
      <c r="F467" s="188" t="s">
        <v>663</v>
      </c>
      <c r="G467" s="189" t="s">
        <v>155</v>
      </c>
      <c r="H467" s="190">
        <v>3</v>
      </c>
      <c r="I467" s="191"/>
      <c r="J467" s="191">
        <f>ROUND(I467*H467,2)</f>
        <v>0</v>
      </c>
      <c r="K467" s="188" t="s">
        <v>133</v>
      </c>
      <c r="L467" s="192"/>
      <c r="M467" s="193" t="s">
        <v>5</v>
      </c>
      <c r="N467" s="194" t="s">
        <v>41</v>
      </c>
      <c r="O467" s="159">
        <v>0</v>
      </c>
      <c r="P467" s="159">
        <f>O467*H467</f>
        <v>0</v>
      </c>
      <c r="Q467" s="159">
        <v>6.0000000000000001E-3</v>
      </c>
      <c r="R467" s="159">
        <f>Q467*H467</f>
        <v>1.8000000000000002E-2</v>
      </c>
      <c r="S467" s="159">
        <v>0</v>
      </c>
      <c r="T467" s="160">
        <f>S467*H467</f>
        <v>0</v>
      </c>
      <c r="AR467" s="22" t="s">
        <v>175</v>
      </c>
      <c r="AT467" s="22" t="s">
        <v>289</v>
      </c>
      <c r="AU467" s="22" t="s">
        <v>80</v>
      </c>
      <c r="AY467" s="22" t="s">
        <v>127</v>
      </c>
      <c r="BE467" s="161">
        <f>IF(N467="základní",J467,0)</f>
        <v>0</v>
      </c>
      <c r="BF467" s="161">
        <f>IF(N467="snížená",J467,0)</f>
        <v>0</v>
      </c>
      <c r="BG467" s="161">
        <f>IF(N467="zákl. přenesená",J467,0)</f>
        <v>0</v>
      </c>
      <c r="BH467" s="161">
        <f>IF(N467="sníž. přenesená",J467,0)</f>
        <v>0</v>
      </c>
      <c r="BI467" s="161">
        <f>IF(N467="nulová",J467,0)</f>
        <v>0</v>
      </c>
      <c r="BJ467" s="22" t="s">
        <v>75</v>
      </c>
      <c r="BK467" s="161">
        <f>ROUND(I467*H467,2)</f>
        <v>0</v>
      </c>
      <c r="BL467" s="22" t="s">
        <v>134</v>
      </c>
      <c r="BM467" s="22" t="s">
        <v>664</v>
      </c>
    </row>
    <row r="468" spans="2:65" s="1" customFormat="1">
      <c r="B468" s="36"/>
      <c r="D468" s="162" t="s">
        <v>136</v>
      </c>
      <c r="F468" s="163" t="s">
        <v>663</v>
      </c>
      <c r="L468" s="36"/>
      <c r="M468" s="164"/>
      <c r="N468" s="37"/>
      <c r="O468" s="37"/>
      <c r="P468" s="37"/>
      <c r="Q468" s="37"/>
      <c r="R468" s="37"/>
      <c r="S468" s="37"/>
      <c r="T468" s="65"/>
      <c r="AT468" s="22" t="s">
        <v>136</v>
      </c>
      <c r="AU468" s="22" t="s">
        <v>80</v>
      </c>
    </row>
    <row r="469" spans="2:65" s="11" customFormat="1">
      <c r="B469" s="165"/>
      <c r="D469" s="162" t="s">
        <v>138</v>
      </c>
      <c r="E469" s="166" t="s">
        <v>5</v>
      </c>
      <c r="F469" s="167" t="s">
        <v>146</v>
      </c>
      <c r="H469" s="168">
        <v>3</v>
      </c>
      <c r="L469" s="165"/>
      <c r="M469" s="169"/>
      <c r="N469" s="170"/>
      <c r="O469" s="170"/>
      <c r="P469" s="170"/>
      <c r="Q469" s="170"/>
      <c r="R469" s="170"/>
      <c r="S469" s="170"/>
      <c r="T469" s="171"/>
      <c r="AT469" s="166" t="s">
        <v>138</v>
      </c>
      <c r="AU469" s="166" t="s">
        <v>80</v>
      </c>
      <c r="AV469" s="11" t="s">
        <v>80</v>
      </c>
      <c r="AW469" s="11" t="s">
        <v>33</v>
      </c>
      <c r="AX469" s="11" t="s">
        <v>75</v>
      </c>
      <c r="AY469" s="166" t="s">
        <v>127</v>
      </c>
    </row>
    <row r="470" spans="2:65" s="1" customFormat="1" ht="22.9" customHeight="1">
      <c r="B470" s="150"/>
      <c r="C470" s="151" t="s">
        <v>665</v>
      </c>
      <c r="D470" s="151" t="s">
        <v>129</v>
      </c>
      <c r="E470" s="152" t="s">
        <v>666</v>
      </c>
      <c r="F470" s="153" t="s">
        <v>667</v>
      </c>
      <c r="G470" s="154" t="s">
        <v>155</v>
      </c>
      <c r="H470" s="155">
        <v>1</v>
      </c>
      <c r="I470" s="156"/>
      <c r="J470" s="156">
        <f>ROUND(I470*H470,2)</f>
        <v>0</v>
      </c>
      <c r="K470" s="153" t="s">
        <v>133</v>
      </c>
      <c r="L470" s="36"/>
      <c r="M470" s="157" t="s">
        <v>5</v>
      </c>
      <c r="N470" s="158" t="s">
        <v>41</v>
      </c>
      <c r="O470" s="159">
        <v>3.8170000000000002</v>
      </c>
      <c r="P470" s="159">
        <f>O470*H470</f>
        <v>3.8170000000000002</v>
      </c>
      <c r="Q470" s="159">
        <v>0.42080000000000001</v>
      </c>
      <c r="R470" s="159">
        <f>Q470*H470</f>
        <v>0.42080000000000001</v>
      </c>
      <c r="S470" s="159">
        <v>0</v>
      </c>
      <c r="T470" s="160">
        <f>S470*H470</f>
        <v>0</v>
      </c>
      <c r="AR470" s="22" t="s">
        <v>134</v>
      </c>
      <c r="AT470" s="22" t="s">
        <v>129</v>
      </c>
      <c r="AU470" s="22" t="s">
        <v>80</v>
      </c>
      <c r="AY470" s="22" t="s">
        <v>127</v>
      </c>
      <c r="BE470" s="161">
        <f>IF(N470="základní",J470,0)</f>
        <v>0</v>
      </c>
      <c r="BF470" s="161">
        <f>IF(N470="snížená",J470,0)</f>
        <v>0</v>
      </c>
      <c r="BG470" s="161">
        <f>IF(N470="zákl. přenesená",J470,0)</f>
        <v>0</v>
      </c>
      <c r="BH470" s="161">
        <f>IF(N470="sníž. přenesená",J470,0)</f>
        <v>0</v>
      </c>
      <c r="BI470" s="161">
        <f>IF(N470="nulová",J470,0)</f>
        <v>0</v>
      </c>
      <c r="BJ470" s="22" t="s">
        <v>75</v>
      </c>
      <c r="BK470" s="161">
        <f>ROUND(I470*H470,2)</f>
        <v>0</v>
      </c>
      <c r="BL470" s="22" t="s">
        <v>134</v>
      </c>
      <c r="BM470" s="22" t="s">
        <v>668</v>
      </c>
    </row>
    <row r="471" spans="2:65" s="1" customFormat="1">
      <c r="B471" s="36"/>
      <c r="D471" s="162" t="s">
        <v>136</v>
      </c>
      <c r="F471" s="163" t="s">
        <v>669</v>
      </c>
      <c r="L471" s="36"/>
      <c r="M471" s="164"/>
      <c r="N471" s="37"/>
      <c r="O471" s="37"/>
      <c r="P471" s="37"/>
      <c r="Q471" s="37"/>
      <c r="R471" s="37"/>
      <c r="S471" s="37"/>
      <c r="T471" s="65"/>
      <c r="AT471" s="22" t="s">
        <v>136</v>
      </c>
      <c r="AU471" s="22" t="s">
        <v>80</v>
      </c>
    </row>
    <row r="472" spans="2:65" s="11" customFormat="1">
      <c r="B472" s="165"/>
      <c r="D472" s="162" t="s">
        <v>138</v>
      </c>
      <c r="E472" s="166" t="s">
        <v>5</v>
      </c>
      <c r="F472" s="167" t="s">
        <v>75</v>
      </c>
      <c r="H472" s="168">
        <v>1</v>
      </c>
      <c r="L472" s="165"/>
      <c r="M472" s="169"/>
      <c r="N472" s="170"/>
      <c r="O472" s="170"/>
      <c r="P472" s="170"/>
      <c r="Q472" s="170"/>
      <c r="R472" s="170"/>
      <c r="S472" s="170"/>
      <c r="T472" s="171"/>
      <c r="AT472" s="166" t="s">
        <v>138</v>
      </c>
      <c r="AU472" s="166" t="s">
        <v>80</v>
      </c>
      <c r="AV472" s="11" t="s">
        <v>80</v>
      </c>
      <c r="AW472" s="11" t="s">
        <v>33</v>
      </c>
      <c r="AX472" s="11" t="s">
        <v>75</v>
      </c>
      <c r="AY472" s="166" t="s">
        <v>127</v>
      </c>
    </row>
    <row r="473" spans="2:65" s="1" customFormat="1" ht="22.9" customHeight="1">
      <c r="B473" s="150"/>
      <c r="C473" s="151" t="s">
        <v>670</v>
      </c>
      <c r="D473" s="151" t="s">
        <v>129</v>
      </c>
      <c r="E473" s="152" t="s">
        <v>671</v>
      </c>
      <c r="F473" s="153" t="s">
        <v>672</v>
      </c>
      <c r="G473" s="154" t="s">
        <v>178</v>
      </c>
      <c r="H473" s="155">
        <v>2</v>
      </c>
      <c r="I473" s="156"/>
      <c r="J473" s="156">
        <f>ROUND(I473*H473,2)</f>
        <v>0</v>
      </c>
      <c r="K473" s="153" t="s">
        <v>5</v>
      </c>
      <c r="L473" s="36"/>
      <c r="M473" s="157" t="s">
        <v>5</v>
      </c>
      <c r="N473" s="158" t="s">
        <v>41</v>
      </c>
      <c r="O473" s="159">
        <v>1.319</v>
      </c>
      <c r="P473" s="159">
        <f>O473*H473</f>
        <v>2.6379999999999999</v>
      </c>
      <c r="Q473" s="159">
        <v>2.4359999999999999</v>
      </c>
      <c r="R473" s="159">
        <f>Q473*H473</f>
        <v>4.8719999999999999</v>
      </c>
      <c r="S473" s="159">
        <v>0</v>
      </c>
      <c r="T473" s="160">
        <f>S473*H473</f>
        <v>0</v>
      </c>
      <c r="AR473" s="22" t="s">
        <v>134</v>
      </c>
      <c r="AT473" s="22" t="s">
        <v>129</v>
      </c>
      <c r="AU473" s="22" t="s">
        <v>80</v>
      </c>
      <c r="AY473" s="22" t="s">
        <v>127</v>
      </c>
      <c r="BE473" s="161">
        <f>IF(N473="základní",J473,0)</f>
        <v>0</v>
      </c>
      <c r="BF473" s="161">
        <f>IF(N473="snížená",J473,0)</f>
        <v>0</v>
      </c>
      <c r="BG473" s="161">
        <f>IF(N473="zákl. přenesená",J473,0)</f>
        <v>0</v>
      </c>
      <c r="BH473" s="161">
        <f>IF(N473="sníž. přenesená",J473,0)</f>
        <v>0</v>
      </c>
      <c r="BI473" s="161">
        <f>IF(N473="nulová",J473,0)</f>
        <v>0</v>
      </c>
      <c r="BJ473" s="22" t="s">
        <v>75</v>
      </c>
      <c r="BK473" s="161">
        <f>ROUND(I473*H473,2)</f>
        <v>0</v>
      </c>
      <c r="BL473" s="22" t="s">
        <v>134</v>
      </c>
      <c r="BM473" s="22" t="s">
        <v>673</v>
      </c>
    </row>
    <row r="474" spans="2:65" s="1" customFormat="1">
      <c r="B474" s="36"/>
      <c r="D474" s="162" t="s">
        <v>136</v>
      </c>
      <c r="F474" s="163" t="s">
        <v>672</v>
      </c>
      <c r="L474" s="36"/>
      <c r="M474" s="164"/>
      <c r="N474" s="37"/>
      <c r="O474" s="37"/>
      <c r="P474" s="37"/>
      <c r="Q474" s="37"/>
      <c r="R474" s="37"/>
      <c r="S474" s="37"/>
      <c r="T474" s="65"/>
      <c r="AT474" s="22" t="s">
        <v>136</v>
      </c>
      <c r="AU474" s="22" t="s">
        <v>80</v>
      </c>
    </row>
    <row r="475" spans="2:65" s="11" customFormat="1">
      <c r="B475" s="165"/>
      <c r="D475" s="162" t="s">
        <v>138</v>
      </c>
      <c r="E475" s="166" t="s">
        <v>5</v>
      </c>
      <c r="F475" s="167" t="s">
        <v>674</v>
      </c>
      <c r="H475" s="168">
        <v>2</v>
      </c>
      <c r="L475" s="165"/>
      <c r="M475" s="169"/>
      <c r="N475" s="170"/>
      <c r="O475" s="170"/>
      <c r="P475" s="170"/>
      <c r="Q475" s="170"/>
      <c r="R475" s="170"/>
      <c r="S475" s="170"/>
      <c r="T475" s="171"/>
      <c r="AT475" s="166" t="s">
        <v>138</v>
      </c>
      <c r="AU475" s="166" t="s">
        <v>80</v>
      </c>
      <c r="AV475" s="11" t="s">
        <v>80</v>
      </c>
      <c r="AW475" s="11" t="s">
        <v>33</v>
      </c>
      <c r="AX475" s="11" t="s">
        <v>70</v>
      </c>
      <c r="AY475" s="166" t="s">
        <v>127</v>
      </c>
    </row>
    <row r="476" spans="2:65" s="12" customFormat="1">
      <c r="B476" s="172"/>
      <c r="D476" s="162" t="s">
        <v>138</v>
      </c>
      <c r="E476" s="173" t="s">
        <v>5</v>
      </c>
      <c r="F476" s="174" t="s">
        <v>141</v>
      </c>
      <c r="H476" s="175">
        <v>2</v>
      </c>
      <c r="L476" s="172"/>
      <c r="M476" s="176"/>
      <c r="N476" s="177"/>
      <c r="O476" s="177"/>
      <c r="P476" s="177"/>
      <c r="Q476" s="177"/>
      <c r="R476" s="177"/>
      <c r="S476" s="177"/>
      <c r="T476" s="178"/>
      <c r="AT476" s="173" t="s">
        <v>138</v>
      </c>
      <c r="AU476" s="173" t="s">
        <v>80</v>
      </c>
      <c r="AV476" s="12" t="s">
        <v>134</v>
      </c>
      <c r="AW476" s="12" t="s">
        <v>33</v>
      </c>
      <c r="AX476" s="12" t="s">
        <v>75</v>
      </c>
      <c r="AY476" s="173" t="s">
        <v>127</v>
      </c>
    </row>
    <row r="477" spans="2:65" s="1" customFormat="1" ht="14.45" customHeight="1">
      <c r="B477" s="150"/>
      <c r="C477" s="151" t="s">
        <v>675</v>
      </c>
      <c r="D477" s="151" t="s">
        <v>129</v>
      </c>
      <c r="E477" s="152" t="s">
        <v>676</v>
      </c>
      <c r="F477" s="153" t="s">
        <v>677</v>
      </c>
      <c r="G477" s="154" t="s">
        <v>375</v>
      </c>
      <c r="H477" s="155">
        <v>18</v>
      </c>
      <c r="I477" s="156"/>
      <c r="J477" s="156">
        <f>ROUND(I477*H477,2)</f>
        <v>0</v>
      </c>
      <c r="K477" s="153" t="s">
        <v>133</v>
      </c>
      <c r="L477" s="36"/>
      <c r="M477" s="157" t="s">
        <v>5</v>
      </c>
      <c r="N477" s="158" t="s">
        <v>41</v>
      </c>
      <c r="O477" s="159">
        <v>2.3E-2</v>
      </c>
      <c r="P477" s="159">
        <f>O477*H477</f>
        <v>0.41399999999999998</v>
      </c>
      <c r="Q477" s="159">
        <v>6.9999999999999994E-5</v>
      </c>
      <c r="R477" s="159">
        <f>Q477*H477</f>
        <v>1.2599999999999998E-3</v>
      </c>
      <c r="S477" s="159">
        <v>0</v>
      </c>
      <c r="T477" s="160">
        <f>S477*H477</f>
        <v>0</v>
      </c>
      <c r="AR477" s="22" t="s">
        <v>134</v>
      </c>
      <c r="AT477" s="22" t="s">
        <v>129</v>
      </c>
      <c r="AU477" s="22" t="s">
        <v>80</v>
      </c>
      <c r="AY477" s="22" t="s">
        <v>127</v>
      </c>
      <c r="BE477" s="161">
        <f>IF(N477="základní",J477,0)</f>
        <v>0</v>
      </c>
      <c r="BF477" s="161">
        <f>IF(N477="snížená",J477,0)</f>
        <v>0</v>
      </c>
      <c r="BG477" s="161">
        <f>IF(N477="zákl. přenesená",J477,0)</f>
        <v>0</v>
      </c>
      <c r="BH477" s="161">
        <f>IF(N477="sníž. přenesená",J477,0)</f>
        <v>0</v>
      </c>
      <c r="BI477" s="161">
        <f>IF(N477="nulová",J477,0)</f>
        <v>0</v>
      </c>
      <c r="BJ477" s="22" t="s">
        <v>75</v>
      </c>
      <c r="BK477" s="161">
        <f>ROUND(I477*H477,2)</f>
        <v>0</v>
      </c>
      <c r="BL477" s="22" t="s">
        <v>134</v>
      </c>
      <c r="BM477" s="22" t="s">
        <v>678</v>
      </c>
    </row>
    <row r="478" spans="2:65" s="1" customFormat="1">
      <c r="B478" s="36"/>
      <c r="D478" s="162" t="s">
        <v>136</v>
      </c>
      <c r="F478" s="163" t="s">
        <v>679</v>
      </c>
      <c r="L478" s="36"/>
      <c r="M478" s="164"/>
      <c r="N478" s="37"/>
      <c r="O478" s="37"/>
      <c r="P478" s="37"/>
      <c r="Q478" s="37"/>
      <c r="R478" s="37"/>
      <c r="S478" s="37"/>
      <c r="T478" s="65"/>
      <c r="AT478" s="22" t="s">
        <v>136</v>
      </c>
      <c r="AU478" s="22" t="s">
        <v>80</v>
      </c>
    </row>
    <row r="479" spans="2:65" s="11" customFormat="1">
      <c r="B479" s="165"/>
      <c r="D479" s="162" t="s">
        <v>138</v>
      </c>
      <c r="E479" s="166" t="s">
        <v>5</v>
      </c>
      <c r="F479" s="167" t="s">
        <v>680</v>
      </c>
      <c r="H479" s="168">
        <v>18.024999999999999</v>
      </c>
      <c r="L479" s="165"/>
      <c r="M479" s="169"/>
      <c r="N479" s="170"/>
      <c r="O479" s="170"/>
      <c r="P479" s="170"/>
      <c r="Q479" s="170"/>
      <c r="R479" s="170"/>
      <c r="S479" s="170"/>
      <c r="T479" s="171"/>
      <c r="AT479" s="166" t="s">
        <v>138</v>
      </c>
      <c r="AU479" s="166" t="s">
        <v>80</v>
      </c>
      <c r="AV479" s="11" t="s">
        <v>80</v>
      </c>
      <c r="AW479" s="11" t="s">
        <v>33</v>
      </c>
      <c r="AX479" s="11" t="s">
        <v>70</v>
      </c>
      <c r="AY479" s="166" t="s">
        <v>127</v>
      </c>
    </row>
    <row r="480" spans="2:65" s="12" customFormat="1">
      <c r="B480" s="172"/>
      <c r="D480" s="162" t="s">
        <v>138</v>
      </c>
      <c r="E480" s="173" t="s">
        <v>5</v>
      </c>
      <c r="F480" s="174" t="s">
        <v>141</v>
      </c>
      <c r="H480" s="175">
        <v>18.024999999999999</v>
      </c>
      <c r="L480" s="172"/>
      <c r="M480" s="176"/>
      <c r="N480" s="177"/>
      <c r="O480" s="177"/>
      <c r="P480" s="177"/>
      <c r="Q480" s="177"/>
      <c r="R480" s="177"/>
      <c r="S480" s="177"/>
      <c r="T480" s="178"/>
      <c r="AT480" s="173" t="s">
        <v>138</v>
      </c>
      <c r="AU480" s="173" t="s">
        <v>80</v>
      </c>
      <c r="AV480" s="12" t="s">
        <v>134</v>
      </c>
      <c r="AW480" s="12" t="s">
        <v>33</v>
      </c>
      <c r="AX480" s="12" t="s">
        <v>70</v>
      </c>
      <c r="AY480" s="173" t="s">
        <v>127</v>
      </c>
    </row>
    <row r="481" spans="2:65" s="11" customFormat="1">
      <c r="B481" s="165"/>
      <c r="D481" s="162" t="s">
        <v>138</v>
      </c>
      <c r="E481" s="166" t="s">
        <v>5</v>
      </c>
      <c r="F481" s="167" t="s">
        <v>240</v>
      </c>
      <c r="H481" s="168">
        <v>18</v>
      </c>
      <c r="L481" s="165"/>
      <c r="M481" s="169"/>
      <c r="N481" s="170"/>
      <c r="O481" s="170"/>
      <c r="P481" s="170"/>
      <c r="Q481" s="170"/>
      <c r="R481" s="170"/>
      <c r="S481" s="170"/>
      <c r="T481" s="171"/>
      <c r="AT481" s="166" t="s">
        <v>138</v>
      </c>
      <c r="AU481" s="166" t="s">
        <v>80</v>
      </c>
      <c r="AV481" s="11" t="s">
        <v>80</v>
      </c>
      <c r="AW481" s="11" t="s">
        <v>33</v>
      </c>
      <c r="AX481" s="11" t="s">
        <v>75</v>
      </c>
      <c r="AY481" s="166" t="s">
        <v>127</v>
      </c>
    </row>
    <row r="482" spans="2:65" s="10" customFormat="1" ht="29.85" customHeight="1">
      <c r="B482" s="138"/>
      <c r="D482" s="139" t="s">
        <v>69</v>
      </c>
      <c r="E482" s="148" t="s">
        <v>181</v>
      </c>
      <c r="F482" s="148" t="s">
        <v>681</v>
      </c>
      <c r="J482" s="149">
        <f>BK482</f>
        <v>0</v>
      </c>
      <c r="L482" s="138"/>
      <c r="M482" s="142"/>
      <c r="N482" s="143"/>
      <c r="O482" s="143"/>
      <c r="P482" s="144">
        <f>SUM(P483:P606)</f>
        <v>274.07982899999996</v>
      </c>
      <c r="Q482" s="143"/>
      <c r="R482" s="144">
        <f>SUM(R483:R606)</f>
        <v>153.84930020000002</v>
      </c>
      <c r="S482" s="143"/>
      <c r="T482" s="145">
        <f>SUM(T483:T606)</f>
        <v>1.843</v>
      </c>
      <c r="AR482" s="139" t="s">
        <v>75</v>
      </c>
      <c r="AT482" s="146" t="s">
        <v>69</v>
      </c>
      <c r="AU482" s="146" t="s">
        <v>75</v>
      </c>
      <c r="AY482" s="139" t="s">
        <v>127</v>
      </c>
      <c r="BK482" s="147">
        <f>SUM(BK483:BK606)</f>
        <v>0</v>
      </c>
    </row>
    <row r="483" spans="2:65" s="1" customFormat="1" ht="22.9" customHeight="1">
      <c r="B483" s="150"/>
      <c r="C483" s="151" t="s">
        <v>682</v>
      </c>
      <c r="D483" s="151" t="s">
        <v>129</v>
      </c>
      <c r="E483" s="152" t="s">
        <v>683</v>
      </c>
      <c r="F483" s="153" t="s">
        <v>684</v>
      </c>
      <c r="G483" s="154" t="s">
        <v>685</v>
      </c>
      <c r="H483" s="155">
        <v>1</v>
      </c>
      <c r="I483" s="156"/>
      <c r="J483" s="156">
        <f>ROUND(I483*H483,2)</f>
        <v>0</v>
      </c>
      <c r="K483" s="153" t="s">
        <v>5</v>
      </c>
      <c r="L483" s="36"/>
      <c r="M483" s="157" t="s">
        <v>5</v>
      </c>
      <c r="N483" s="158" t="s">
        <v>41</v>
      </c>
      <c r="O483" s="159">
        <v>1.288</v>
      </c>
      <c r="P483" s="159">
        <f>O483*H483</f>
        <v>1.288</v>
      </c>
      <c r="Q483" s="159">
        <v>0.36</v>
      </c>
      <c r="R483" s="159">
        <f>Q483*H483</f>
        <v>0.36</v>
      </c>
      <c r="S483" s="159">
        <v>0</v>
      </c>
      <c r="T483" s="160">
        <f>S483*H483</f>
        <v>0</v>
      </c>
      <c r="AR483" s="22" t="s">
        <v>134</v>
      </c>
      <c r="AT483" s="22" t="s">
        <v>129</v>
      </c>
      <c r="AU483" s="22" t="s">
        <v>80</v>
      </c>
      <c r="AY483" s="22" t="s">
        <v>127</v>
      </c>
      <c r="BE483" s="161">
        <f>IF(N483="základní",J483,0)</f>
        <v>0</v>
      </c>
      <c r="BF483" s="161">
        <f>IF(N483="snížená",J483,0)</f>
        <v>0</v>
      </c>
      <c r="BG483" s="161">
        <f>IF(N483="zákl. přenesená",J483,0)</f>
        <v>0</v>
      </c>
      <c r="BH483" s="161">
        <f>IF(N483="sníž. přenesená",J483,0)</f>
        <v>0</v>
      </c>
      <c r="BI483" s="161">
        <f>IF(N483="nulová",J483,0)</f>
        <v>0</v>
      </c>
      <c r="BJ483" s="22" t="s">
        <v>75</v>
      </c>
      <c r="BK483" s="161">
        <f>ROUND(I483*H483,2)</f>
        <v>0</v>
      </c>
      <c r="BL483" s="22" t="s">
        <v>134</v>
      </c>
      <c r="BM483" s="22" t="s">
        <v>686</v>
      </c>
    </row>
    <row r="484" spans="2:65" s="1" customFormat="1">
      <c r="B484" s="36"/>
      <c r="D484" s="162" t="s">
        <v>136</v>
      </c>
      <c r="F484" s="163" t="s">
        <v>687</v>
      </c>
      <c r="L484" s="36"/>
      <c r="M484" s="164"/>
      <c r="N484" s="37"/>
      <c r="O484" s="37"/>
      <c r="P484" s="37"/>
      <c r="Q484" s="37"/>
      <c r="R484" s="37"/>
      <c r="S484" s="37"/>
      <c r="T484" s="65"/>
      <c r="AT484" s="22" t="s">
        <v>136</v>
      </c>
      <c r="AU484" s="22" t="s">
        <v>80</v>
      </c>
    </row>
    <row r="485" spans="2:65" s="11" customFormat="1">
      <c r="B485" s="165"/>
      <c r="D485" s="162" t="s">
        <v>138</v>
      </c>
      <c r="E485" s="166" t="s">
        <v>5</v>
      </c>
      <c r="F485" s="167" t="s">
        <v>75</v>
      </c>
      <c r="H485" s="168">
        <v>1</v>
      </c>
      <c r="L485" s="165"/>
      <c r="M485" s="169"/>
      <c r="N485" s="170"/>
      <c r="O485" s="170"/>
      <c r="P485" s="170"/>
      <c r="Q485" s="170"/>
      <c r="R485" s="170"/>
      <c r="S485" s="170"/>
      <c r="T485" s="171"/>
      <c r="AT485" s="166" t="s">
        <v>138</v>
      </c>
      <c r="AU485" s="166" t="s">
        <v>80</v>
      </c>
      <c r="AV485" s="11" t="s">
        <v>80</v>
      </c>
      <c r="AW485" s="11" t="s">
        <v>33</v>
      </c>
      <c r="AX485" s="11" t="s">
        <v>75</v>
      </c>
      <c r="AY485" s="166" t="s">
        <v>127</v>
      </c>
    </row>
    <row r="486" spans="2:65" s="1" customFormat="1" ht="14.45" customHeight="1">
      <c r="B486" s="150"/>
      <c r="C486" s="151" t="s">
        <v>688</v>
      </c>
      <c r="D486" s="151" t="s">
        <v>129</v>
      </c>
      <c r="E486" s="152" t="s">
        <v>689</v>
      </c>
      <c r="F486" s="153" t="s">
        <v>690</v>
      </c>
      <c r="G486" s="154" t="s">
        <v>685</v>
      </c>
      <c r="H486" s="155">
        <v>1</v>
      </c>
      <c r="I486" s="156"/>
      <c r="J486" s="156">
        <f>ROUND(I486*H486,2)</f>
        <v>0</v>
      </c>
      <c r="K486" s="153" t="s">
        <v>5</v>
      </c>
      <c r="L486" s="36"/>
      <c r="M486" s="157" t="s">
        <v>5</v>
      </c>
      <c r="N486" s="158" t="s">
        <v>41</v>
      </c>
      <c r="O486" s="159">
        <v>1.288</v>
      </c>
      <c r="P486" s="159">
        <f>O486*H486</f>
        <v>1.288</v>
      </c>
      <c r="Q486" s="159">
        <v>0</v>
      </c>
      <c r="R486" s="159">
        <f>Q486*H486</f>
        <v>0</v>
      </c>
      <c r="S486" s="159">
        <v>0</v>
      </c>
      <c r="T486" s="160">
        <f>S486*H486</f>
        <v>0</v>
      </c>
      <c r="AR486" s="22" t="s">
        <v>134</v>
      </c>
      <c r="AT486" s="22" t="s">
        <v>129</v>
      </c>
      <c r="AU486" s="22" t="s">
        <v>80</v>
      </c>
      <c r="AY486" s="22" t="s">
        <v>127</v>
      </c>
      <c r="BE486" s="161">
        <f>IF(N486="základní",J486,0)</f>
        <v>0</v>
      </c>
      <c r="BF486" s="161">
        <f>IF(N486="snížená",J486,0)</f>
        <v>0</v>
      </c>
      <c r="BG486" s="161">
        <f>IF(N486="zákl. přenesená",J486,0)</f>
        <v>0</v>
      </c>
      <c r="BH486" s="161">
        <f>IF(N486="sníž. přenesená",J486,0)</f>
        <v>0</v>
      </c>
      <c r="BI486" s="161">
        <f>IF(N486="nulová",J486,0)</f>
        <v>0</v>
      </c>
      <c r="BJ486" s="22" t="s">
        <v>75</v>
      </c>
      <c r="BK486" s="161">
        <f>ROUND(I486*H486,2)</f>
        <v>0</v>
      </c>
      <c r="BL486" s="22" t="s">
        <v>134</v>
      </c>
      <c r="BM486" s="22" t="s">
        <v>691</v>
      </c>
    </row>
    <row r="487" spans="2:65" s="11" customFormat="1">
      <c r="B487" s="165"/>
      <c r="D487" s="162" t="s">
        <v>138</v>
      </c>
      <c r="E487" s="166" t="s">
        <v>5</v>
      </c>
      <c r="F487" s="167" t="s">
        <v>692</v>
      </c>
      <c r="H487" s="168">
        <v>1</v>
      </c>
      <c r="L487" s="165"/>
      <c r="M487" s="169"/>
      <c r="N487" s="170"/>
      <c r="O487" s="170"/>
      <c r="P487" s="170"/>
      <c r="Q487" s="170"/>
      <c r="R487" s="170"/>
      <c r="S487" s="170"/>
      <c r="T487" s="171"/>
      <c r="AT487" s="166" t="s">
        <v>138</v>
      </c>
      <c r="AU487" s="166" t="s">
        <v>80</v>
      </c>
      <c r="AV487" s="11" t="s">
        <v>80</v>
      </c>
      <c r="AW487" s="11" t="s">
        <v>33</v>
      </c>
      <c r="AX487" s="11" t="s">
        <v>70</v>
      </c>
      <c r="AY487" s="166" t="s">
        <v>127</v>
      </c>
    </row>
    <row r="488" spans="2:65" s="12" customFormat="1">
      <c r="B488" s="172"/>
      <c r="D488" s="162" t="s">
        <v>138</v>
      </c>
      <c r="E488" s="173" t="s">
        <v>5</v>
      </c>
      <c r="F488" s="174" t="s">
        <v>141</v>
      </c>
      <c r="H488" s="175">
        <v>1</v>
      </c>
      <c r="L488" s="172"/>
      <c r="M488" s="176"/>
      <c r="N488" s="177"/>
      <c r="O488" s="177"/>
      <c r="P488" s="177"/>
      <c r="Q488" s="177"/>
      <c r="R488" s="177"/>
      <c r="S488" s="177"/>
      <c r="T488" s="178"/>
      <c r="AT488" s="173" t="s">
        <v>138</v>
      </c>
      <c r="AU488" s="173" t="s">
        <v>80</v>
      </c>
      <c r="AV488" s="12" t="s">
        <v>134</v>
      </c>
      <c r="AW488" s="12" t="s">
        <v>33</v>
      </c>
      <c r="AX488" s="12" t="s">
        <v>75</v>
      </c>
      <c r="AY488" s="173" t="s">
        <v>127</v>
      </c>
    </row>
    <row r="489" spans="2:65" s="1" customFormat="1" ht="22.9" customHeight="1">
      <c r="B489" s="150"/>
      <c r="C489" s="151" t="s">
        <v>693</v>
      </c>
      <c r="D489" s="151" t="s">
        <v>129</v>
      </c>
      <c r="E489" s="152" t="s">
        <v>694</v>
      </c>
      <c r="F489" s="153" t="s">
        <v>695</v>
      </c>
      <c r="G489" s="154" t="s">
        <v>375</v>
      </c>
      <c r="H489" s="155">
        <v>236</v>
      </c>
      <c r="I489" s="156"/>
      <c r="J489" s="156">
        <f>ROUND(I489*H489,2)</f>
        <v>0</v>
      </c>
      <c r="K489" s="153" t="s">
        <v>133</v>
      </c>
      <c r="L489" s="36"/>
      <c r="M489" s="157" t="s">
        <v>5</v>
      </c>
      <c r="N489" s="158" t="s">
        <v>41</v>
      </c>
      <c r="O489" s="159">
        <v>3.0000000000000001E-3</v>
      </c>
      <c r="P489" s="159">
        <f>O489*H489</f>
        <v>0.70799999999999996</v>
      </c>
      <c r="Q489" s="159">
        <v>3.3E-4</v>
      </c>
      <c r="R489" s="159">
        <f>Q489*H489</f>
        <v>7.7880000000000005E-2</v>
      </c>
      <c r="S489" s="159">
        <v>0</v>
      </c>
      <c r="T489" s="160">
        <f>S489*H489</f>
        <v>0</v>
      </c>
      <c r="AR489" s="22" t="s">
        <v>134</v>
      </c>
      <c r="AT489" s="22" t="s">
        <v>129</v>
      </c>
      <c r="AU489" s="22" t="s">
        <v>80</v>
      </c>
      <c r="AY489" s="22" t="s">
        <v>127</v>
      </c>
      <c r="BE489" s="161">
        <f>IF(N489="základní",J489,0)</f>
        <v>0</v>
      </c>
      <c r="BF489" s="161">
        <f>IF(N489="snížená",J489,0)</f>
        <v>0</v>
      </c>
      <c r="BG489" s="161">
        <f>IF(N489="zákl. přenesená",J489,0)</f>
        <v>0</v>
      </c>
      <c r="BH489" s="161">
        <f>IF(N489="sníž. přenesená",J489,0)</f>
        <v>0</v>
      </c>
      <c r="BI489" s="161">
        <f>IF(N489="nulová",J489,0)</f>
        <v>0</v>
      </c>
      <c r="BJ489" s="22" t="s">
        <v>75</v>
      </c>
      <c r="BK489" s="161">
        <f>ROUND(I489*H489,2)</f>
        <v>0</v>
      </c>
      <c r="BL489" s="22" t="s">
        <v>134</v>
      </c>
      <c r="BM489" s="22" t="s">
        <v>696</v>
      </c>
    </row>
    <row r="490" spans="2:65" s="1" customFormat="1" ht="27">
      <c r="B490" s="36"/>
      <c r="D490" s="162" t="s">
        <v>136</v>
      </c>
      <c r="F490" s="163" t="s">
        <v>697</v>
      </c>
      <c r="L490" s="36"/>
      <c r="M490" s="164"/>
      <c r="N490" s="37"/>
      <c r="O490" s="37"/>
      <c r="P490" s="37"/>
      <c r="Q490" s="37"/>
      <c r="R490" s="37"/>
      <c r="S490" s="37"/>
      <c r="T490" s="65"/>
      <c r="AT490" s="22" t="s">
        <v>136</v>
      </c>
      <c r="AU490" s="22" t="s">
        <v>80</v>
      </c>
    </row>
    <row r="491" spans="2:65" s="11" customFormat="1">
      <c r="B491" s="165"/>
      <c r="D491" s="162" t="s">
        <v>138</v>
      </c>
      <c r="E491" s="166" t="s">
        <v>5</v>
      </c>
      <c r="F491" s="167" t="s">
        <v>698</v>
      </c>
      <c r="H491" s="168">
        <v>236</v>
      </c>
      <c r="L491" s="165"/>
      <c r="M491" s="169"/>
      <c r="N491" s="170"/>
      <c r="O491" s="170"/>
      <c r="P491" s="170"/>
      <c r="Q491" s="170"/>
      <c r="R491" s="170"/>
      <c r="S491" s="170"/>
      <c r="T491" s="171"/>
      <c r="AT491" s="166" t="s">
        <v>138</v>
      </c>
      <c r="AU491" s="166" t="s">
        <v>80</v>
      </c>
      <c r="AV491" s="11" t="s">
        <v>80</v>
      </c>
      <c r="AW491" s="11" t="s">
        <v>33</v>
      </c>
      <c r="AX491" s="11" t="s">
        <v>70</v>
      </c>
      <c r="AY491" s="166" t="s">
        <v>127</v>
      </c>
    </row>
    <row r="492" spans="2:65" s="12" customFormat="1">
      <c r="B492" s="172"/>
      <c r="D492" s="162" t="s">
        <v>138</v>
      </c>
      <c r="E492" s="173" t="s">
        <v>5</v>
      </c>
      <c r="F492" s="174" t="s">
        <v>141</v>
      </c>
      <c r="H492" s="175">
        <v>236</v>
      </c>
      <c r="L492" s="172"/>
      <c r="M492" s="176"/>
      <c r="N492" s="177"/>
      <c r="O492" s="177"/>
      <c r="P492" s="177"/>
      <c r="Q492" s="177"/>
      <c r="R492" s="177"/>
      <c r="S492" s="177"/>
      <c r="T492" s="178"/>
      <c r="AT492" s="173" t="s">
        <v>138</v>
      </c>
      <c r="AU492" s="173" t="s">
        <v>80</v>
      </c>
      <c r="AV492" s="12" t="s">
        <v>134</v>
      </c>
      <c r="AW492" s="12" t="s">
        <v>33</v>
      </c>
      <c r="AX492" s="12" t="s">
        <v>75</v>
      </c>
      <c r="AY492" s="173" t="s">
        <v>127</v>
      </c>
    </row>
    <row r="493" spans="2:65" s="1" customFormat="1" ht="22.9" customHeight="1">
      <c r="B493" s="150"/>
      <c r="C493" s="151" t="s">
        <v>699</v>
      </c>
      <c r="D493" s="151" t="s">
        <v>129</v>
      </c>
      <c r="E493" s="152" t="s">
        <v>700</v>
      </c>
      <c r="F493" s="153" t="s">
        <v>701</v>
      </c>
      <c r="G493" s="154" t="s">
        <v>375</v>
      </c>
      <c r="H493" s="155">
        <v>73.5</v>
      </c>
      <c r="I493" s="156"/>
      <c r="J493" s="156">
        <f>ROUND(I493*H493,2)</f>
        <v>0</v>
      </c>
      <c r="K493" s="153" t="s">
        <v>133</v>
      </c>
      <c r="L493" s="36"/>
      <c r="M493" s="157" t="s">
        <v>5</v>
      </c>
      <c r="N493" s="158" t="s">
        <v>41</v>
      </c>
      <c r="O493" s="159">
        <v>3.0000000000000001E-3</v>
      </c>
      <c r="P493" s="159">
        <f>O493*H493</f>
        <v>0.2205</v>
      </c>
      <c r="Q493" s="159">
        <v>6.4999999999999997E-4</v>
      </c>
      <c r="R493" s="159">
        <f>Q493*H493</f>
        <v>4.7774999999999998E-2</v>
      </c>
      <c r="S493" s="159">
        <v>0</v>
      </c>
      <c r="T493" s="160">
        <f>S493*H493</f>
        <v>0</v>
      </c>
      <c r="AR493" s="22" t="s">
        <v>134</v>
      </c>
      <c r="AT493" s="22" t="s">
        <v>129</v>
      </c>
      <c r="AU493" s="22" t="s">
        <v>80</v>
      </c>
      <c r="AY493" s="22" t="s">
        <v>127</v>
      </c>
      <c r="BE493" s="161">
        <f>IF(N493="základní",J493,0)</f>
        <v>0</v>
      </c>
      <c r="BF493" s="161">
        <f>IF(N493="snížená",J493,0)</f>
        <v>0</v>
      </c>
      <c r="BG493" s="161">
        <f>IF(N493="zákl. přenesená",J493,0)</f>
        <v>0</v>
      </c>
      <c r="BH493" s="161">
        <f>IF(N493="sníž. přenesená",J493,0)</f>
        <v>0</v>
      </c>
      <c r="BI493" s="161">
        <f>IF(N493="nulová",J493,0)</f>
        <v>0</v>
      </c>
      <c r="BJ493" s="22" t="s">
        <v>75</v>
      </c>
      <c r="BK493" s="161">
        <f>ROUND(I493*H493,2)</f>
        <v>0</v>
      </c>
      <c r="BL493" s="22" t="s">
        <v>134</v>
      </c>
      <c r="BM493" s="22" t="s">
        <v>702</v>
      </c>
    </row>
    <row r="494" spans="2:65" s="1" customFormat="1" ht="27">
      <c r="B494" s="36"/>
      <c r="D494" s="162" t="s">
        <v>136</v>
      </c>
      <c r="F494" s="163" t="s">
        <v>703</v>
      </c>
      <c r="L494" s="36"/>
      <c r="M494" s="164"/>
      <c r="N494" s="37"/>
      <c r="O494" s="37"/>
      <c r="P494" s="37"/>
      <c r="Q494" s="37"/>
      <c r="R494" s="37"/>
      <c r="S494" s="37"/>
      <c r="T494" s="65"/>
      <c r="AT494" s="22" t="s">
        <v>136</v>
      </c>
      <c r="AU494" s="22" t="s">
        <v>80</v>
      </c>
    </row>
    <row r="495" spans="2:65" s="11" customFormat="1">
      <c r="B495" s="165"/>
      <c r="D495" s="162" t="s">
        <v>138</v>
      </c>
      <c r="E495" s="166" t="s">
        <v>5</v>
      </c>
      <c r="F495" s="167" t="s">
        <v>704</v>
      </c>
      <c r="H495" s="168">
        <v>34</v>
      </c>
      <c r="L495" s="165"/>
      <c r="M495" s="169"/>
      <c r="N495" s="170"/>
      <c r="O495" s="170"/>
      <c r="P495" s="170"/>
      <c r="Q495" s="170"/>
      <c r="R495" s="170"/>
      <c r="S495" s="170"/>
      <c r="T495" s="171"/>
      <c r="AT495" s="166" t="s">
        <v>138</v>
      </c>
      <c r="AU495" s="166" t="s">
        <v>80</v>
      </c>
      <c r="AV495" s="11" t="s">
        <v>80</v>
      </c>
      <c r="AW495" s="11" t="s">
        <v>33</v>
      </c>
      <c r="AX495" s="11" t="s">
        <v>70</v>
      </c>
      <c r="AY495" s="166" t="s">
        <v>127</v>
      </c>
    </row>
    <row r="496" spans="2:65" s="11" customFormat="1">
      <c r="B496" s="165"/>
      <c r="D496" s="162" t="s">
        <v>138</v>
      </c>
      <c r="E496" s="166" t="s">
        <v>5</v>
      </c>
      <c r="F496" s="167" t="s">
        <v>705</v>
      </c>
      <c r="H496" s="168">
        <v>39.5</v>
      </c>
      <c r="L496" s="165"/>
      <c r="M496" s="169"/>
      <c r="N496" s="170"/>
      <c r="O496" s="170"/>
      <c r="P496" s="170"/>
      <c r="Q496" s="170"/>
      <c r="R496" s="170"/>
      <c r="S496" s="170"/>
      <c r="T496" s="171"/>
      <c r="AT496" s="166" t="s">
        <v>138</v>
      </c>
      <c r="AU496" s="166" t="s">
        <v>80</v>
      </c>
      <c r="AV496" s="11" t="s">
        <v>80</v>
      </c>
      <c r="AW496" s="11" t="s">
        <v>33</v>
      </c>
      <c r="AX496" s="11" t="s">
        <v>70</v>
      </c>
      <c r="AY496" s="166" t="s">
        <v>127</v>
      </c>
    </row>
    <row r="497" spans="2:65" s="12" customFormat="1">
      <c r="B497" s="172"/>
      <c r="D497" s="162" t="s">
        <v>138</v>
      </c>
      <c r="E497" s="173" t="s">
        <v>5</v>
      </c>
      <c r="F497" s="174" t="s">
        <v>141</v>
      </c>
      <c r="H497" s="175">
        <v>73.5</v>
      </c>
      <c r="L497" s="172"/>
      <c r="M497" s="176"/>
      <c r="N497" s="177"/>
      <c r="O497" s="177"/>
      <c r="P497" s="177"/>
      <c r="Q497" s="177"/>
      <c r="R497" s="177"/>
      <c r="S497" s="177"/>
      <c r="T497" s="178"/>
      <c r="AT497" s="173" t="s">
        <v>138</v>
      </c>
      <c r="AU497" s="173" t="s">
        <v>80</v>
      </c>
      <c r="AV497" s="12" t="s">
        <v>134</v>
      </c>
      <c r="AW497" s="12" t="s">
        <v>33</v>
      </c>
      <c r="AX497" s="12" t="s">
        <v>75</v>
      </c>
      <c r="AY497" s="173" t="s">
        <v>127</v>
      </c>
    </row>
    <row r="498" spans="2:65" s="1" customFormat="1" ht="22.9" customHeight="1">
      <c r="B498" s="150"/>
      <c r="C498" s="151" t="s">
        <v>706</v>
      </c>
      <c r="D498" s="151" t="s">
        <v>129</v>
      </c>
      <c r="E498" s="152" t="s">
        <v>707</v>
      </c>
      <c r="F498" s="153" t="s">
        <v>708</v>
      </c>
      <c r="G498" s="154" t="s">
        <v>132</v>
      </c>
      <c r="H498" s="155">
        <v>7</v>
      </c>
      <c r="I498" s="156"/>
      <c r="J498" s="156">
        <f>ROUND(I498*H498,2)</f>
        <v>0</v>
      </c>
      <c r="K498" s="153" t="s">
        <v>133</v>
      </c>
      <c r="L498" s="36"/>
      <c r="M498" s="157" t="s">
        <v>5</v>
      </c>
      <c r="N498" s="158" t="s">
        <v>41</v>
      </c>
      <c r="O498" s="159">
        <v>0.129</v>
      </c>
      <c r="P498" s="159">
        <f>O498*H498</f>
        <v>0.90300000000000002</v>
      </c>
      <c r="Q498" s="159">
        <v>2.5999999999999999E-3</v>
      </c>
      <c r="R498" s="159">
        <f>Q498*H498</f>
        <v>1.8200000000000001E-2</v>
      </c>
      <c r="S498" s="159">
        <v>0</v>
      </c>
      <c r="T498" s="160">
        <f>S498*H498</f>
        <v>0</v>
      </c>
      <c r="AR498" s="22" t="s">
        <v>134</v>
      </c>
      <c r="AT498" s="22" t="s">
        <v>129</v>
      </c>
      <c r="AU498" s="22" t="s">
        <v>80</v>
      </c>
      <c r="AY498" s="22" t="s">
        <v>127</v>
      </c>
      <c r="BE498" s="161">
        <f>IF(N498="základní",J498,0)</f>
        <v>0</v>
      </c>
      <c r="BF498" s="161">
        <f>IF(N498="snížená",J498,0)</f>
        <v>0</v>
      </c>
      <c r="BG498" s="161">
        <f>IF(N498="zákl. přenesená",J498,0)</f>
        <v>0</v>
      </c>
      <c r="BH498" s="161">
        <f>IF(N498="sníž. přenesená",J498,0)</f>
        <v>0</v>
      </c>
      <c r="BI498" s="161">
        <f>IF(N498="nulová",J498,0)</f>
        <v>0</v>
      </c>
      <c r="BJ498" s="22" t="s">
        <v>75</v>
      </c>
      <c r="BK498" s="161">
        <f>ROUND(I498*H498,2)</f>
        <v>0</v>
      </c>
      <c r="BL498" s="22" t="s">
        <v>134</v>
      </c>
      <c r="BM498" s="22" t="s">
        <v>709</v>
      </c>
    </row>
    <row r="499" spans="2:65" s="1" customFormat="1" ht="27">
      <c r="B499" s="36"/>
      <c r="D499" s="162" t="s">
        <v>136</v>
      </c>
      <c r="F499" s="163" t="s">
        <v>710</v>
      </c>
      <c r="L499" s="36"/>
      <c r="M499" s="164"/>
      <c r="N499" s="37"/>
      <c r="O499" s="37"/>
      <c r="P499" s="37"/>
      <c r="Q499" s="37"/>
      <c r="R499" s="37"/>
      <c r="S499" s="37"/>
      <c r="T499" s="65"/>
      <c r="AT499" s="22" t="s">
        <v>136</v>
      </c>
      <c r="AU499" s="22" t="s">
        <v>80</v>
      </c>
    </row>
    <row r="500" spans="2:65" s="11" customFormat="1">
      <c r="B500" s="165"/>
      <c r="D500" s="162" t="s">
        <v>138</v>
      </c>
      <c r="E500" s="166" t="s">
        <v>5</v>
      </c>
      <c r="F500" s="167" t="s">
        <v>711</v>
      </c>
      <c r="H500" s="168">
        <v>7</v>
      </c>
      <c r="L500" s="165"/>
      <c r="M500" s="169"/>
      <c r="N500" s="170"/>
      <c r="O500" s="170"/>
      <c r="P500" s="170"/>
      <c r="Q500" s="170"/>
      <c r="R500" s="170"/>
      <c r="S500" s="170"/>
      <c r="T500" s="171"/>
      <c r="AT500" s="166" t="s">
        <v>138</v>
      </c>
      <c r="AU500" s="166" t="s">
        <v>80</v>
      </c>
      <c r="AV500" s="11" t="s">
        <v>80</v>
      </c>
      <c r="AW500" s="11" t="s">
        <v>33</v>
      </c>
      <c r="AX500" s="11" t="s">
        <v>70</v>
      </c>
      <c r="AY500" s="166" t="s">
        <v>127</v>
      </c>
    </row>
    <row r="501" spans="2:65" s="12" customFormat="1">
      <c r="B501" s="172"/>
      <c r="D501" s="162" t="s">
        <v>138</v>
      </c>
      <c r="E501" s="173" t="s">
        <v>5</v>
      </c>
      <c r="F501" s="174" t="s">
        <v>141</v>
      </c>
      <c r="H501" s="175">
        <v>7</v>
      </c>
      <c r="L501" s="172"/>
      <c r="M501" s="176"/>
      <c r="N501" s="177"/>
      <c r="O501" s="177"/>
      <c r="P501" s="177"/>
      <c r="Q501" s="177"/>
      <c r="R501" s="177"/>
      <c r="S501" s="177"/>
      <c r="T501" s="178"/>
      <c r="AT501" s="173" t="s">
        <v>138</v>
      </c>
      <c r="AU501" s="173" t="s">
        <v>80</v>
      </c>
      <c r="AV501" s="12" t="s">
        <v>134</v>
      </c>
      <c r="AW501" s="12" t="s">
        <v>33</v>
      </c>
      <c r="AX501" s="12" t="s">
        <v>75</v>
      </c>
      <c r="AY501" s="173" t="s">
        <v>127</v>
      </c>
    </row>
    <row r="502" spans="2:65" s="1" customFormat="1" ht="14.45" customHeight="1">
      <c r="B502" s="150"/>
      <c r="C502" s="151" t="s">
        <v>712</v>
      </c>
      <c r="D502" s="151" t="s">
        <v>129</v>
      </c>
      <c r="E502" s="152" t="s">
        <v>713</v>
      </c>
      <c r="F502" s="153" t="s">
        <v>714</v>
      </c>
      <c r="G502" s="154" t="s">
        <v>375</v>
      </c>
      <c r="H502" s="155">
        <v>309.5</v>
      </c>
      <c r="I502" s="156"/>
      <c r="J502" s="156">
        <f>ROUND(I502*H502,2)</f>
        <v>0</v>
      </c>
      <c r="K502" s="153" t="s">
        <v>133</v>
      </c>
      <c r="L502" s="36"/>
      <c r="M502" s="157" t="s">
        <v>5</v>
      </c>
      <c r="N502" s="158" t="s">
        <v>41</v>
      </c>
      <c r="O502" s="159">
        <v>1.6E-2</v>
      </c>
      <c r="P502" s="159">
        <f>O502*H502</f>
        <v>4.952</v>
      </c>
      <c r="Q502" s="159">
        <v>0</v>
      </c>
      <c r="R502" s="159">
        <f>Q502*H502</f>
        <v>0</v>
      </c>
      <c r="S502" s="159">
        <v>0</v>
      </c>
      <c r="T502" s="160">
        <f>S502*H502</f>
        <v>0</v>
      </c>
      <c r="AR502" s="22" t="s">
        <v>134</v>
      </c>
      <c r="AT502" s="22" t="s">
        <v>129</v>
      </c>
      <c r="AU502" s="22" t="s">
        <v>80</v>
      </c>
      <c r="AY502" s="22" t="s">
        <v>127</v>
      </c>
      <c r="BE502" s="161">
        <f>IF(N502="základní",J502,0)</f>
        <v>0</v>
      </c>
      <c r="BF502" s="161">
        <f>IF(N502="snížená",J502,0)</f>
        <v>0</v>
      </c>
      <c r="BG502" s="161">
        <f>IF(N502="zákl. přenesená",J502,0)</f>
        <v>0</v>
      </c>
      <c r="BH502" s="161">
        <f>IF(N502="sníž. přenesená",J502,0)</f>
        <v>0</v>
      </c>
      <c r="BI502" s="161">
        <f>IF(N502="nulová",J502,0)</f>
        <v>0</v>
      </c>
      <c r="BJ502" s="22" t="s">
        <v>75</v>
      </c>
      <c r="BK502" s="161">
        <f>ROUND(I502*H502,2)</f>
        <v>0</v>
      </c>
      <c r="BL502" s="22" t="s">
        <v>134</v>
      </c>
      <c r="BM502" s="22" t="s">
        <v>715</v>
      </c>
    </row>
    <row r="503" spans="2:65" s="1" customFormat="1" ht="27">
      <c r="B503" s="36"/>
      <c r="D503" s="162" t="s">
        <v>136</v>
      </c>
      <c r="F503" s="163" t="s">
        <v>716</v>
      </c>
      <c r="L503" s="36"/>
      <c r="M503" s="164"/>
      <c r="N503" s="37"/>
      <c r="O503" s="37"/>
      <c r="P503" s="37"/>
      <c r="Q503" s="37"/>
      <c r="R503" s="37"/>
      <c r="S503" s="37"/>
      <c r="T503" s="65"/>
      <c r="AT503" s="22" t="s">
        <v>136</v>
      </c>
      <c r="AU503" s="22" t="s">
        <v>80</v>
      </c>
    </row>
    <row r="504" spans="2:65" s="11" customFormat="1">
      <c r="B504" s="165"/>
      <c r="D504" s="162" t="s">
        <v>138</v>
      </c>
      <c r="E504" s="166" t="s">
        <v>5</v>
      </c>
      <c r="F504" s="167" t="s">
        <v>717</v>
      </c>
      <c r="H504" s="168">
        <v>309.5</v>
      </c>
      <c r="L504" s="165"/>
      <c r="M504" s="169"/>
      <c r="N504" s="170"/>
      <c r="O504" s="170"/>
      <c r="P504" s="170"/>
      <c r="Q504" s="170"/>
      <c r="R504" s="170"/>
      <c r="S504" s="170"/>
      <c r="T504" s="171"/>
      <c r="AT504" s="166" t="s">
        <v>138</v>
      </c>
      <c r="AU504" s="166" t="s">
        <v>80</v>
      </c>
      <c r="AV504" s="11" t="s">
        <v>80</v>
      </c>
      <c r="AW504" s="11" t="s">
        <v>33</v>
      </c>
      <c r="AX504" s="11" t="s">
        <v>70</v>
      </c>
      <c r="AY504" s="166" t="s">
        <v>127</v>
      </c>
    </row>
    <row r="505" spans="2:65" s="12" customFormat="1">
      <c r="B505" s="172"/>
      <c r="D505" s="162" t="s">
        <v>138</v>
      </c>
      <c r="E505" s="173" t="s">
        <v>5</v>
      </c>
      <c r="F505" s="174" t="s">
        <v>141</v>
      </c>
      <c r="H505" s="175">
        <v>309.5</v>
      </c>
      <c r="L505" s="172"/>
      <c r="M505" s="176"/>
      <c r="N505" s="177"/>
      <c r="O505" s="177"/>
      <c r="P505" s="177"/>
      <c r="Q505" s="177"/>
      <c r="R505" s="177"/>
      <c r="S505" s="177"/>
      <c r="T505" s="178"/>
      <c r="AT505" s="173" t="s">
        <v>138</v>
      </c>
      <c r="AU505" s="173" t="s">
        <v>80</v>
      </c>
      <c r="AV505" s="12" t="s">
        <v>134</v>
      </c>
      <c r="AW505" s="12" t="s">
        <v>33</v>
      </c>
      <c r="AX505" s="12" t="s">
        <v>75</v>
      </c>
      <c r="AY505" s="173" t="s">
        <v>127</v>
      </c>
    </row>
    <row r="506" spans="2:65" s="1" customFormat="1" ht="14.45" customHeight="1">
      <c r="B506" s="150"/>
      <c r="C506" s="151" t="s">
        <v>718</v>
      </c>
      <c r="D506" s="151" t="s">
        <v>129</v>
      </c>
      <c r="E506" s="152" t="s">
        <v>719</v>
      </c>
      <c r="F506" s="153" t="s">
        <v>720</v>
      </c>
      <c r="G506" s="154" t="s">
        <v>132</v>
      </c>
      <c r="H506" s="155">
        <v>7</v>
      </c>
      <c r="I506" s="156"/>
      <c r="J506" s="156">
        <f>ROUND(I506*H506,2)</f>
        <v>0</v>
      </c>
      <c r="K506" s="153" t="s">
        <v>133</v>
      </c>
      <c r="L506" s="36"/>
      <c r="M506" s="157" t="s">
        <v>5</v>
      </c>
      <c r="N506" s="158" t="s">
        <v>41</v>
      </c>
      <c r="O506" s="159">
        <v>8.3000000000000004E-2</v>
      </c>
      <c r="P506" s="159">
        <f>O506*H506</f>
        <v>0.58100000000000007</v>
      </c>
      <c r="Q506" s="159">
        <v>1.0000000000000001E-5</v>
      </c>
      <c r="R506" s="159">
        <f>Q506*H506</f>
        <v>7.0000000000000007E-5</v>
      </c>
      <c r="S506" s="159">
        <v>0</v>
      </c>
      <c r="T506" s="160">
        <f>S506*H506</f>
        <v>0</v>
      </c>
      <c r="AR506" s="22" t="s">
        <v>134</v>
      </c>
      <c r="AT506" s="22" t="s">
        <v>129</v>
      </c>
      <c r="AU506" s="22" t="s">
        <v>80</v>
      </c>
      <c r="AY506" s="22" t="s">
        <v>127</v>
      </c>
      <c r="BE506" s="161">
        <f>IF(N506="základní",J506,0)</f>
        <v>0</v>
      </c>
      <c r="BF506" s="161">
        <f>IF(N506="snížená",J506,0)</f>
        <v>0</v>
      </c>
      <c r="BG506" s="161">
        <f>IF(N506="zákl. přenesená",J506,0)</f>
        <v>0</v>
      </c>
      <c r="BH506" s="161">
        <f>IF(N506="sníž. přenesená",J506,0)</f>
        <v>0</v>
      </c>
      <c r="BI506" s="161">
        <f>IF(N506="nulová",J506,0)</f>
        <v>0</v>
      </c>
      <c r="BJ506" s="22" t="s">
        <v>75</v>
      </c>
      <c r="BK506" s="161">
        <f>ROUND(I506*H506,2)</f>
        <v>0</v>
      </c>
      <c r="BL506" s="22" t="s">
        <v>134</v>
      </c>
      <c r="BM506" s="22" t="s">
        <v>721</v>
      </c>
    </row>
    <row r="507" spans="2:65" s="1" customFormat="1" ht="27">
      <c r="B507" s="36"/>
      <c r="D507" s="162" t="s">
        <v>136</v>
      </c>
      <c r="F507" s="163" t="s">
        <v>722</v>
      </c>
      <c r="L507" s="36"/>
      <c r="M507" s="164"/>
      <c r="N507" s="37"/>
      <c r="O507" s="37"/>
      <c r="P507" s="37"/>
      <c r="Q507" s="37"/>
      <c r="R507" s="37"/>
      <c r="S507" s="37"/>
      <c r="T507" s="65"/>
      <c r="AT507" s="22" t="s">
        <v>136</v>
      </c>
      <c r="AU507" s="22" t="s">
        <v>80</v>
      </c>
    </row>
    <row r="508" spans="2:65" s="11" customFormat="1">
      <c r="B508" s="165"/>
      <c r="D508" s="162" t="s">
        <v>138</v>
      </c>
      <c r="E508" s="166" t="s">
        <v>5</v>
      </c>
      <c r="F508" s="167" t="s">
        <v>723</v>
      </c>
      <c r="H508" s="168">
        <v>7</v>
      </c>
      <c r="L508" s="165"/>
      <c r="M508" s="169"/>
      <c r="N508" s="170"/>
      <c r="O508" s="170"/>
      <c r="P508" s="170"/>
      <c r="Q508" s="170"/>
      <c r="R508" s="170"/>
      <c r="S508" s="170"/>
      <c r="T508" s="171"/>
      <c r="AT508" s="166" t="s">
        <v>138</v>
      </c>
      <c r="AU508" s="166" t="s">
        <v>80</v>
      </c>
      <c r="AV508" s="11" t="s">
        <v>80</v>
      </c>
      <c r="AW508" s="11" t="s">
        <v>33</v>
      </c>
      <c r="AX508" s="11" t="s">
        <v>75</v>
      </c>
      <c r="AY508" s="166" t="s">
        <v>127</v>
      </c>
    </row>
    <row r="509" spans="2:65" s="1" customFormat="1" ht="34.15" customHeight="1">
      <c r="B509" s="150"/>
      <c r="C509" s="151" t="s">
        <v>724</v>
      </c>
      <c r="D509" s="151" t="s">
        <v>129</v>
      </c>
      <c r="E509" s="152" t="s">
        <v>725</v>
      </c>
      <c r="F509" s="153" t="s">
        <v>726</v>
      </c>
      <c r="G509" s="154" t="s">
        <v>375</v>
      </c>
      <c r="H509" s="155">
        <v>297.5</v>
      </c>
      <c r="I509" s="156"/>
      <c r="J509" s="156">
        <f>ROUND(I509*H509,2)</f>
        <v>0</v>
      </c>
      <c r="K509" s="153" t="s">
        <v>5</v>
      </c>
      <c r="L509" s="36"/>
      <c r="M509" s="157" t="s">
        <v>5</v>
      </c>
      <c r="N509" s="158" t="s">
        <v>41</v>
      </c>
      <c r="O509" s="159">
        <v>0.26800000000000002</v>
      </c>
      <c r="P509" s="159">
        <f>O509*H509</f>
        <v>79.73</v>
      </c>
      <c r="Q509" s="159">
        <v>0.15540000000000001</v>
      </c>
      <c r="R509" s="159">
        <f>Q509*H509</f>
        <v>46.231500000000004</v>
      </c>
      <c r="S509" s="159">
        <v>0</v>
      </c>
      <c r="T509" s="160">
        <f>S509*H509</f>
        <v>0</v>
      </c>
      <c r="AR509" s="22" t="s">
        <v>134</v>
      </c>
      <c r="AT509" s="22" t="s">
        <v>129</v>
      </c>
      <c r="AU509" s="22" t="s">
        <v>80</v>
      </c>
      <c r="AY509" s="22" t="s">
        <v>127</v>
      </c>
      <c r="BE509" s="161">
        <f>IF(N509="základní",J509,0)</f>
        <v>0</v>
      </c>
      <c r="BF509" s="161">
        <f>IF(N509="snížená",J509,0)</f>
        <v>0</v>
      </c>
      <c r="BG509" s="161">
        <f>IF(N509="zákl. přenesená",J509,0)</f>
        <v>0</v>
      </c>
      <c r="BH509" s="161">
        <f>IF(N509="sníž. přenesená",J509,0)</f>
        <v>0</v>
      </c>
      <c r="BI509" s="161">
        <f>IF(N509="nulová",J509,0)</f>
        <v>0</v>
      </c>
      <c r="BJ509" s="22" t="s">
        <v>75</v>
      </c>
      <c r="BK509" s="161">
        <f>ROUND(I509*H509,2)</f>
        <v>0</v>
      </c>
      <c r="BL509" s="22" t="s">
        <v>134</v>
      </c>
      <c r="BM509" s="22" t="s">
        <v>727</v>
      </c>
    </row>
    <row r="510" spans="2:65" s="1" customFormat="1" ht="40.5">
      <c r="B510" s="36"/>
      <c r="D510" s="162" t="s">
        <v>136</v>
      </c>
      <c r="F510" s="163" t="s">
        <v>728</v>
      </c>
      <c r="L510" s="36"/>
      <c r="M510" s="164"/>
      <c r="N510" s="37"/>
      <c r="O510" s="37"/>
      <c r="P510" s="37"/>
      <c r="Q510" s="37"/>
      <c r="R510" s="37"/>
      <c r="S510" s="37"/>
      <c r="T510" s="65"/>
      <c r="AT510" s="22" t="s">
        <v>136</v>
      </c>
      <c r="AU510" s="22" t="s">
        <v>80</v>
      </c>
    </row>
    <row r="511" spans="2:65" s="11" customFormat="1">
      <c r="B511" s="165"/>
      <c r="D511" s="162" t="s">
        <v>138</v>
      </c>
      <c r="E511" s="166" t="s">
        <v>5</v>
      </c>
      <c r="F511" s="167" t="s">
        <v>729</v>
      </c>
      <c r="H511" s="168">
        <v>257.5</v>
      </c>
      <c r="L511" s="165"/>
      <c r="M511" s="169"/>
      <c r="N511" s="170"/>
      <c r="O511" s="170"/>
      <c r="P511" s="170"/>
      <c r="Q511" s="170"/>
      <c r="R511" s="170"/>
      <c r="S511" s="170"/>
      <c r="T511" s="171"/>
      <c r="AT511" s="166" t="s">
        <v>138</v>
      </c>
      <c r="AU511" s="166" t="s">
        <v>80</v>
      </c>
      <c r="AV511" s="11" t="s">
        <v>80</v>
      </c>
      <c r="AW511" s="11" t="s">
        <v>33</v>
      </c>
      <c r="AX511" s="11" t="s">
        <v>70</v>
      </c>
      <c r="AY511" s="166" t="s">
        <v>127</v>
      </c>
    </row>
    <row r="512" spans="2:65" s="13" customFormat="1">
      <c r="B512" s="179"/>
      <c r="D512" s="162" t="s">
        <v>138</v>
      </c>
      <c r="E512" s="180" t="s">
        <v>5</v>
      </c>
      <c r="F512" s="181" t="s">
        <v>730</v>
      </c>
      <c r="H512" s="182">
        <v>257.5</v>
      </c>
      <c r="L512" s="179"/>
      <c r="M512" s="183"/>
      <c r="N512" s="184"/>
      <c r="O512" s="184"/>
      <c r="P512" s="184"/>
      <c r="Q512" s="184"/>
      <c r="R512" s="184"/>
      <c r="S512" s="184"/>
      <c r="T512" s="185"/>
      <c r="AT512" s="180" t="s">
        <v>138</v>
      </c>
      <c r="AU512" s="180" t="s">
        <v>80</v>
      </c>
      <c r="AV512" s="13" t="s">
        <v>146</v>
      </c>
      <c r="AW512" s="13" t="s">
        <v>33</v>
      </c>
      <c r="AX512" s="13" t="s">
        <v>70</v>
      </c>
      <c r="AY512" s="180" t="s">
        <v>127</v>
      </c>
    </row>
    <row r="513" spans="2:65" s="11" customFormat="1">
      <c r="B513" s="165"/>
      <c r="D513" s="162" t="s">
        <v>138</v>
      </c>
      <c r="E513" s="166" t="s">
        <v>5</v>
      </c>
      <c r="F513" s="167" t="s">
        <v>731</v>
      </c>
      <c r="H513" s="168">
        <v>17</v>
      </c>
      <c r="L513" s="165"/>
      <c r="M513" s="169"/>
      <c r="N513" s="170"/>
      <c r="O513" s="170"/>
      <c r="P513" s="170"/>
      <c r="Q513" s="170"/>
      <c r="R513" s="170"/>
      <c r="S513" s="170"/>
      <c r="T513" s="171"/>
      <c r="AT513" s="166" t="s">
        <v>138</v>
      </c>
      <c r="AU513" s="166" t="s">
        <v>80</v>
      </c>
      <c r="AV513" s="11" t="s">
        <v>80</v>
      </c>
      <c r="AW513" s="11" t="s">
        <v>33</v>
      </c>
      <c r="AX513" s="11" t="s">
        <v>70</v>
      </c>
      <c r="AY513" s="166" t="s">
        <v>127</v>
      </c>
    </row>
    <row r="514" spans="2:65" s="11" customFormat="1">
      <c r="B514" s="165"/>
      <c r="D514" s="162" t="s">
        <v>138</v>
      </c>
      <c r="E514" s="166" t="s">
        <v>5</v>
      </c>
      <c r="F514" s="167" t="s">
        <v>732</v>
      </c>
      <c r="H514" s="168">
        <v>17</v>
      </c>
      <c r="L514" s="165"/>
      <c r="M514" s="169"/>
      <c r="N514" s="170"/>
      <c r="O514" s="170"/>
      <c r="P514" s="170"/>
      <c r="Q514" s="170"/>
      <c r="R514" s="170"/>
      <c r="S514" s="170"/>
      <c r="T514" s="171"/>
      <c r="AT514" s="166" t="s">
        <v>138</v>
      </c>
      <c r="AU514" s="166" t="s">
        <v>80</v>
      </c>
      <c r="AV514" s="11" t="s">
        <v>80</v>
      </c>
      <c r="AW514" s="11" t="s">
        <v>33</v>
      </c>
      <c r="AX514" s="11" t="s">
        <v>70</v>
      </c>
      <c r="AY514" s="166" t="s">
        <v>127</v>
      </c>
    </row>
    <row r="515" spans="2:65" s="11" customFormat="1">
      <c r="B515" s="165"/>
      <c r="D515" s="162" t="s">
        <v>138</v>
      </c>
      <c r="E515" s="166" t="s">
        <v>5</v>
      </c>
      <c r="F515" s="167" t="s">
        <v>733</v>
      </c>
      <c r="H515" s="168">
        <v>6</v>
      </c>
      <c r="L515" s="165"/>
      <c r="M515" s="169"/>
      <c r="N515" s="170"/>
      <c r="O515" s="170"/>
      <c r="P515" s="170"/>
      <c r="Q515" s="170"/>
      <c r="R515" s="170"/>
      <c r="S515" s="170"/>
      <c r="T515" s="171"/>
      <c r="AT515" s="166" t="s">
        <v>138</v>
      </c>
      <c r="AU515" s="166" t="s">
        <v>80</v>
      </c>
      <c r="AV515" s="11" t="s">
        <v>80</v>
      </c>
      <c r="AW515" s="11" t="s">
        <v>33</v>
      </c>
      <c r="AX515" s="11" t="s">
        <v>70</v>
      </c>
      <c r="AY515" s="166" t="s">
        <v>127</v>
      </c>
    </row>
    <row r="516" spans="2:65" s="13" customFormat="1">
      <c r="B516" s="179"/>
      <c r="D516" s="162" t="s">
        <v>138</v>
      </c>
      <c r="E516" s="180" t="s">
        <v>5</v>
      </c>
      <c r="F516" s="181" t="s">
        <v>251</v>
      </c>
      <c r="H516" s="182">
        <v>40</v>
      </c>
      <c r="L516" s="179"/>
      <c r="M516" s="183"/>
      <c r="N516" s="184"/>
      <c r="O516" s="184"/>
      <c r="P516" s="184"/>
      <c r="Q516" s="184"/>
      <c r="R516" s="184"/>
      <c r="S516" s="184"/>
      <c r="T516" s="185"/>
      <c r="AT516" s="180" t="s">
        <v>138</v>
      </c>
      <c r="AU516" s="180" t="s">
        <v>80</v>
      </c>
      <c r="AV516" s="13" t="s">
        <v>146</v>
      </c>
      <c r="AW516" s="13" t="s">
        <v>33</v>
      </c>
      <c r="AX516" s="13" t="s">
        <v>70</v>
      </c>
      <c r="AY516" s="180" t="s">
        <v>127</v>
      </c>
    </row>
    <row r="517" spans="2:65" s="12" customFormat="1">
      <c r="B517" s="172"/>
      <c r="D517" s="162" t="s">
        <v>138</v>
      </c>
      <c r="E517" s="173" t="s">
        <v>5</v>
      </c>
      <c r="F517" s="174" t="s">
        <v>141</v>
      </c>
      <c r="H517" s="175">
        <v>297.5</v>
      </c>
      <c r="L517" s="172"/>
      <c r="M517" s="176"/>
      <c r="N517" s="177"/>
      <c r="O517" s="177"/>
      <c r="P517" s="177"/>
      <c r="Q517" s="177"/>
      <c r="R517" s="177"/>
      <c r="S517" s="177"/>
      <c r="T517" s="178"/>
      <c r="AT517" s="173" t="s">
        <v>138</v>
      </c>
      <c r="AU517" s="173" t="s">
        <v>80</v>
      </c>
      <c r="AV517" s="12" t="s">
        <v>134</v>
      </c>
      <c r="AW517" s="12" t="s">
        <v>33</v>
      </c>
      <c r="AX517" s="12" t="s">
        <v>75</v>
      </c>
      <c r="AY517" s="173" t="s">
        <v>127</v>
      </c>
    </row>
    <row r="518" spans="2:65" s="1" customFormat="1" ht="14.45" customHeight="1">
      <c r="B518" s="150"/>
      <c r="C518" s="186" t="s">
        <v>734</v>
      </c>
      <c r="D518" s="186" t="s">
        <v>289</v>
      </c>
      <c r="E518" s="187" t="s">
        <v>735</v>
      </c>
      <c r="F518" s="188" t="s">
        <v>736</v>
      </c>
      <c r="G518" s="189" t="s">
        <v>375</v>
      </c>
      <c r="H518" s="190">
        <v>260</v>
      </c>
      <c r="I518" s="191"/>
      <c r="J518" s="191">
        <f>ROUND(I518*H518,2)</f>
        <v>0</v>
      </c>
      <c r="K518" s="188" t="s">
        <v>133</v>
      </c>
      <c r="L518" s="192"/>
      <c r="M518" s="193" t="s">
        <v>5</v>
      </c>
      <c r="N518" s="194" t="s">
        <v>41</v>
      </c>
      <c r="O518" s="159">
        <v>0</v>
      </c>
      <c r="P518" s="159">
        <f>O518*H518</f>
        <v>0</v>
      </c>
      <c r="Q518" s="159">
        <v>8.1000000000000003E-2</v>
      </c>
      <c r="R518" s="159">
        <f>Q518*H518</f>
        <v>21.060000000000002</v>
      </c>
      <c r="S518" s="159">
        <v>0</v>
      </c>
      <c r="T518" s="160">
        <f>S518*H518</f>
        <v>0</v>
      </c>
      <c r="AR518" s="22" t="s">
        <v>175</v>
      </c>
      <c r="AT518" s="22" t="s">
        <v>289</v>
      </c>
      <c r="AU518" s="22" t="s">
        <v>80</v>
      </c>
      <c r="AY518" s="22" t="s">
        <v>127</v>
      </c>
      <c r="BE518" s="161">
        <f>IF(N518="základní",J518,0)</f>
        <v>0</v>
      </c>
      <c r="BF518" s="161">
        <f>IF(N518="snížená",J518,0)</f>
        <v>0</v>
      </c>
      <c r="BG518" s="161">
        <f>IF(N518="zákl. přenesená",J518,0)</f>
        <v>0</v>
      </c>
      <c r="BH518" s="161">
        <f>IF(N518="sníž. přenesená",J518,0)</f>
        <v>0</v>
      </c>
      <c r="BI518" s="161">
        <f>IF(N518="nulová",J518,0)</f>
        <v>0</v>
      </c>
      <c r="BJ518" s="22" t="s">
        <v>75</v>
      </c>
      <c r="BK518" s="161">
        <f>ROUND(I518*H518,2)</f>
        <v>0</v>
      </c>
      <c r="BL518" s="22" t="s">
        <v>134</v>
      </c>
      <c r="BM518" s="22" t="s">
        <v>737</v>
      </c>
    </row>
    <row r="519" spans="2:65" s="1" customFormat="1">
      <c r="B519" s="36"/>
      <c r="D519" s="162" t="s">
        <v>136</v>
      </c>
      <c r="F519" s="163" t="s">
        <v>736</v>
      </c>
      <c r="L519" s="36"/>
      <c r="M519" s="164"/>
      <c r="N519" s="37"/>
      <c r="O519" s="37"/>
      <c r="P519" s="37"/>
      <c r="Q519" s="37"/>
      <c r="R519" s="37"/>
      <c r="S519" s="37"/>
      <c r="T519" s="65"/>
      <c r="AT519" s="22" t="s">
        <v>136</v>
      </c>
      <c r="AU519" s="22" t="s">
        <v>80</v>
      </c>
    </row>
    <row r="520" spans="2:65" s="11" customFormat="1">
      <c r="B520" s="165"/>
      <c r="D520" s="162" t="s">
        <v>138</v>
      </c>
      <c r="E520" s="166" t="s">
        <v>5</v>
      </c>
      <c r="F520" s="167" t="s">
        <v>738</v>
      </c>
      <c r="H520" s="168">
        <v>260.07499999999999</v>
      </c>
      <c r="L520" s="165"/>
      <c r="M520" s="169"/>
      <c r="N520" s="170"/>
      <c r="O520" s="170"/>
      <c r="P520" s="170"/>
      <c r="Q520" s="170"/>
      <c r="R520" s="170"/>
      <c r="S520" s="170"/>
      <c r="T520" s="171"/>
      <c r="AT520" s="166" t="s">
        <v>138</v>
      </c>
      <c r="AU520" s="166" t="s">
        <v>80</v>
      </c>
      <c r="AV520" s="11" t="s">
        <v>80</v>
      </c>
      <c r="AW520" s="11" t="s">
        <v>33</v>
      </c>
      <c r="AX520" s="11" t="s">
        <v>70</v>
      </c>
      <c r="AY520" s="166" t="s">
        <v>127</v>
      </c>
    </row>
    <row r="521" spans="2:65" s="12" customFormat="1">
      <c r="B521" s="172"/>
      <c r="D521" s="162" t="s">
        <v>138</v>
      </c>
      <c r="E521" s="173" t="s">
        <v>5</v>
      </c>
      <c r="F521" s="174" t="s">
        <v>141</v>
      </c>
      <c r="H521" s="175">
        <v>260.07499999999999</v>
      </c>
      <c r="L521" s="172"/>
      <c r="M521" s="176"/>
      <c r="N521" s="177"/>
      <c r="O521" s="177"/>
      <c r="P521" s="177"/>
      <c r="Q521" s="177"/>
      <c r="R521" s="177"/>
      <c r="S521" s="177"/>
      <c r="T521" s="178"/>
      <c r="AT521" s="173" t="s">
        <v>138</v>
      </c>
      <c r="AU521" s="173" t="s">
        <v>80</v>
      </c>
      <c r="AV521" s="12" t="s">
        <v>134</v>
      </c>
      <c r="AW521" s="12" t="s">
        <v>33</v>
      </c>
      <c r="AX521" s="12" t="s">
        <v>70</v>
      </c>
      <c r="AY521" s="173" t="s">
        <v>127</v>
      </c>
    </row>
    <row r="522" spans="2:65" s="11" customFormat="1">
      <c r="B522" s="165"/>
      <c r="D522" s="162" t="s">
        <v>138</v>
      </c>
      <c r="E522" s="166" t="s">
        <v>5</v>
      </c>
      <c r="F522" s="167" t="s">
        <v>739</v>
      </c>
      <c r="H522" s="168">
        <v>260</v>
      </c>
      <c r="L522" s="165"/>
      <c r="M522" s="169"/>
      <c r="N522" s="170"/>
      <c r="O522" s="170"/>
      <c r="P522" s="170"/>
      <c r="Q522" s="170"/>
      <c r="R522" s="170"/>
      <c r="S522" s="170"/>
      <c r="T522" s="171"/>
      <c r="AT522" s="166" t="s">
        <v>138</v>
      </c>
      <c r="AU522" s="166" t="s">
        <v>80</v>
      </c>
      <c r="AV522" s="11" t="s">
        <v>80</v>
      </c>
      <c r="AW522" s="11" t="s">
        <v>33</v>
      </c>
      <c r="AX522" s="11" t="s">
        <v>75</v>
      </c>
      <c r="AY522" s="166" t="s">
        <v>127</v>
      </c>
    </row>
    <row r="523" spans="2:65" s="1" customFormat="1" ht="14.45" customHeight="1">
      <c r="B523" s="150"/>
      <c r="C523" s="186" t="s">
        <v>740</v>
      </c>
      <c r="D523" s="186" t="s">
        <v>289</v>
      </c>
      <c r="E523" s="187" t="s">
        <v>741</v>
      </c>
      <c r="F523" s="188" t="s">
        <v>742</v>
      </c>
      <c r="G523" s="189" t="s">
        <v>375</v>
      </c>
      <c r="H523" s="190">
        <v>17.2</v>
      </c>
      <c r="I523" s="191"/>
      <c r="J523" s="191">
        <f>ROUND(I523*H523,2)</f>
        <v>0</v>
      </c>
      <c r="K523" s="188" t="s">
        <v>133</v>
      </c>
      <c r="L523" s="192"/>
      <c r="M523" s="193" t="s">
        <v>5</v>
      </c>
      <c r="N523" s="194" t="s">
        <v>41</v>
      </c>
      <c r="O523" s="159">
        <v>0</v>
      </c>
      <c r="P523" s="159">
        <f>O523*H523</f>
        <v>0</v>
      </c>
      <c r="Q523" s="159">
        <v>0.10199999999999999</v>
      </c>
      <c r="R523" s="159">
        <f>Q523*H523</f>
        <v>1.7543999999999997</v>
      </c>
      <c r="S523" s="159">
        <v>0</v>
      </c>
      <c r="T523" s="160">
        <f>S523*H523</f>
        <v>0</v>
      </c>
      <c r="AR523" s="22" t="s">
        <v>175</v>
      </c>
      <c r="AT523" s="22" t="s">
        <v>289</v>
      </c>
      <c r="AU523" s="22" t="s">
        <v>80</v>
      </c>
      <c r="AY523" s="22" t="s">
        <v>127</v>
      </c>
      <c r="BE523" s="161">
        <f>IF(N523="základní",J523,0)</f>
        <v>0</v>
      </c>
      <c r="BF523" s="161">
        <f>IF(N523="snížená",J523,0)</f>
        <v>0</v>
      </c>
      <c r="BG523" s="161">
        <f>IF(N523="zákl. přenesená",J523,0)</f>
        <v>0</v>
      </c>
      <c r="BH523" s="161">
        <f>IF(N523="sníž. přenesená",J523,0)</f>
        <v>0</v>
      </c>
      <c r="BI523" s="161">
        <f>IF(N523="nulová",J523,0)</f>
        <v>0</v>
      </c>
      <c r="BJ523" s="22" t="s">
        <v>75</v>
      </c>
      <c r="BK523" s="161">
        <f>ROUND(I523*H523,2)</f>
        <v>0</v>
      </c>
      <c r="BL523" s="22" t="s">
        <v>134</v>
      </c>
      <c r="BM523" s="22" t="s">
        <v>743</v>
      </c>
    </row>
    <row r="524" spans="2:65" s="1" customFormat="1">
      <c r="B524" s="36"/>
      <c r="D524" s="162" t="s">
        <v>136</v>
      </c>
      <c r="F524" s="163" t="s">
        <v>742</v>
      </c>
      <c r="L524" s="36"/>
      <c r="M524" s="164"/>
      <c r="N524" s="37"/>
      <c r="O524" s="37"/>
      <c r="P524" s="37"/>
      <c r="Q524" s="37"/>
      <c r="R524" s="37"/>
      <c r="S524" s="37"/>
      <c r="T524" s="65"/>
      <c r="AT524" s="22" t="s">
        <v>136</v>
      </c>
      <c r="AU524" s="22" t="s">
        <v>80</v>
      </c>
    </row>
    <row r="525" spans="2:65" s="11" customFormat="1">
      <c r="B525" s="165"/>
      <c r="D525" s="162" t="s">
        <v>138</v>
      </c>
      <c r="E525" s="166" t="s">
        <v>5</v>
      </c>
      <c r="F525" s="167" t="s">
        <v>744</v>
      </c>
      <c r="H525" s="168">
        <v>17.170000000000002</v>
      </c>
      <c r="L525" s="165"/>
      <c r="M525" s="169"/>
      <c r="N525" s="170"/>
      <c r="O525" s="170"/>
      <c r="P525" s="170"/>
      <c r="Q525" s="170"/>
      <c r="R525" s="170"/>
      <c r="S525" s="170"/>
      <c r="T525" s="171"/>
      <c r="AT525" s="166" t="s">
        <v>138</v>
      </c>
      <c r="AU525" s="166" t="s">
        <v>80</v>
      </c>
      <c r="AV525" s="11" t="s">
        <v>80</v>
      </c>
      <c r="AW525" s="11" t="s">
        <v>33</v>
      </c>
      <c r="AX525" s="11" t="s">
        <v>70</v>
      </c>
      <c r="AY525" s="166" t="s">
        <v>127</v>
      </c>
    </row>
    <row r="526" spans="2:65" s="12" customFormat="1">
      <c r="B526" s="172"/>
      <c r="D526" s="162" t="s">
        <v>138</v>
      </c>
      <c r="E526" s="173" t="s">
        <v>5</v>
      </c>
      <c r="F526" s="174" t="s">
        <v>141</v>
      </c>
      <c r="H526" s="175">
        <v>17.170000000000002</v>
      </c>
      <c r="L526" s="172"/>
      <c r="M526" s="176"/>
      <c r="N526" s="177"/>
      <c r="O526" s="177"/>
      <c r="P526" s="177"/>
      <c r="Q526" s="177"/>
      <c r="R526" s="177"/>
      <c r="S526" s="177"/>
      <c r="T526" s="178"/>
      <c r="AT526" s="173" t="s">
        <v>138</v>
      </c>
      <c r="AU526" s="173" t="s">
        <v>80</v>
      </c>
      <c r="AV526" s="12" t="s">
        <v>134</v>
      </c>
      <c r="AW526" s="12" t="s">
        <v>33</v>
      </c>
      <c r="AX526" s="12" t="s">
        <v>70</v>
      </c>
      <c r="AY526" s="173" t="s">
        <v>127</v>
      </c>
    </row>
    <row r="527" spans="2:65" s="11" customFormat="1">
      <c r="B527" s="165"/>
      <c r="D527" s="162" t="s">
        <v>138</v>
      </c>
      <c r="E527" s="166" t="s">
        <v>5</v>
      </c>
      <c r="F527" s="167" t="s">
        <v>745</v>
      </c>
      <c r="H527" s="168">
        <v>17.2</v>
      </c>
      <c r="L527" s="165"/>
      <c r="M527" s="169"/>
      <c r="N527" s="170"/>
      <c r="O527" s="170"/>
      <c r="P527" s="170"/>
      <c r="Q527" s="170"/>
      <c r="R527" s="170"/>
      <c r="S527" s="170"/>
      <c r="T527" s="171"/>
      <c r="AT527" s="166" t="s">
        <v>138</v>
      </c>
      <c r="AU527" s="166" t="s">
        <v>80</v>
      </c>
      <c r="AV527" s="11" t="s">
        <v>80</v>
      </c>
      <c r="AW527" s="11" t="s">
        <v>33</v>
      </c>
      <c r="AX527" s="11" t="s">
        <v>75</v>
      </c>
      <c r="AY527" s="166" t="s">
        <v>127</v>
      </c>
    </row>
    <row r="528" spans="2:65" s="1" customFormat="1" ht="14.45" customHeight="1">
      <c r="B528" s="150"/>
      <c r="C528" s="186" t="s">
        <v>746</v>
      </c>
      <c r="D528" s="186" t="s">
        <v>289</v>
      </c>
      <c r="E528" s="187" t="s">
        <v>747</v>
      </c>
      <c r="F528" s="188" t="s">
        <v>748</v>
      </c>
      <c r="G528" s="189" t="s">
        <v>375</v>
      </c>
      <c r="H528" s="190">
        <v>17.2</v>
      </c>
      <c r="I528" s="191"/>
      <c r="J528" s="191">
        <f>ROUND(I528*H528,2)</f>
        <v>0</v>
      </c>
      <c r="K528" s="188" t="s">
        <v>133</v>
      </c>
      <c r="L528" s="192"/>
      <c r="M528" s="193" t="s">
        <v>5</v>
      </c>
      <c r="N528" s="194" t="s">
        <v>41</v>
      </c>
      <c r="O528" s="159">
        <v>0</v>
      </c>
      <c r="P528" s="159">
        <f>O528*H528</f>
        <v>0</v>
      </c>
      <c r="Q528" s="159">
        <v>4.8300000000000003E-2</v>
      </c>
      <c r="R528" s="159">
        <f>Q528*H528</f>
        <v>0.83076000000000005</v>
      </c>
      <c r="S528" s="159">
        <v>0</v>
      </c>
      <c r="T528" s="160">
        <f>S528*H528</f>
        <v>0</v>
      </c>
      <c r="AR528" s="22" t="s">
        <v>175</v>
      </c>
      <c r="AT528" s="22" t="s">
        <v>289</v>
      </c>
      <c r="AU528" s="22" t="s">
        <v>80</v>
      </c>
      <c r="AY528" s="22" t="s">
        <v>127</v>
      </c>
      <c r="BE528" s="161">
        <f>IF(N528="základní",J528,0)</f>
        <v>0</v>
      </c>
      <c r="BF528" s="161">
        <f>IF(N528="snížená",J528,0)</f>
        <v>0</v>
      </c>
      <c r="BG528" s="161">
        <f>IF(N528="zákl. přenesená",J528,0)</f>
        <v>0</v>
      </c>
      <c r="BH528" s="161">
        <f>IF(N528="sníž. přenesená",J528,0)</f>
        <v>0</v>
      </c>
      <c r="BI528" s="161">
        <f>IF(N528="nulová",J528,0)</f>
        <v>0</v>
      </c>
      <c r="BJ528" s="22" t="s">
        <v>75</v>
      </c>
      <c r="BK528" s="161">
        <f>ROUND(I528*H528,2)</f>
        <v>0</v>
      </c>
      <c r="BL528" s="22" t="s">
        <v>134</v>
      </c>
      <c r="BM528" s="22" t="s">
        <v>749</v>
      </c>
    </row>
    <row r="529" spans="2:65" s="1" customFormat="1">
      <c r="B529" s="36"/>
      <c r="D529" s="162" t="s">
        <v>136</v>
      </c>
      <c r="F529" s="163" t="s">
        <v>748</v>
      </c>
      <c r="L529" s="36"/>
      <c r="M529" s="164"/>
      <c r="N529" s="37"/>
      <c r="O529" s="37"/>
      <c r="P529" s="37"/>
      <c r="Q529" s="37"/>
      <c r="R529" s="37"/>
      <c r="S529" s="37"/>
      <c r="T529" s="65"/>
      <c r="AT529" s="22" t="s">
        <v>136</v>
      </c>
      <c r="AU529" s="22" t="s">
        <v>80</v>
      </c>
    </row>
    <row r="530" spans="2:65" s="11" customFormat="1">
      <c r="B530" s="165"/>
      <c r="D530" s="162" t="s">
        <v>138</v>
      </c>
      <c r="E530" s="166" t="s">
        <v>5</v>
      </c>
      <c r="F530" s="167" t="s">
        <v>744</v>
      </c>
      <c r="H530" s="168">
        <v>17.170000000000002</v>
      </c>
      <c r="L530" s="165"/>
      <c r="M530" s="169"/>
      <c r="N530" s="170"/>
      <c r="O530" s="170"/>
      <c r="P530" s="170"/>
      <c r="Q530" s="170"/>
      <c r="R530" s="170"/>
      <c r="S530" s="170"/>
      <c r="T530" s="171"/>
      <c r="AT530" s="166" t="s">
        <v>138</v>
      </c>
      <c r="AU530" s="166" t="s">
        <v>80</v>
      </c>
      <c r="AV530" s="11" t="s">
        <v>80</v>
      </c>
      <c r="AW530" s="11" t="s">
        <v>33</v>
      </c>
      <c r="AX530" s="11" t="s">
        <v>70</v>
      </c>
      <c r="AY530" s="166" t="s">
        <v>127</v>
      </c>
    </row>
    <row r="531" spans="2:65" s="12" customFormat="1">
      <c r="B531" s="172"/>
      <c r="D531" s="162" t="s">
        <v>138</v>
      </c>
      <c r="E531" s="173" t="s">
        <v>5</v>
      </c>
      <c r="F531" s="174" t="s">
        <v>141</v>
      </c>
      <c r="H531" s="175">
        <v>17.170000000000002</v>
      </c>
      <c r="L531" s="172"/>
      <c r="M531" s="176"/>
      <c r="N531" s="177"/>
      <c r="O531" s="177"/>
      <c r="P531" s="177"/>
      <c r="Q531" s="177"/>
      <c r="R531" s="177"/>
      <c r="S531" s="177"/>
      <c r="T531" s="178"/>
      <c r="AT531" s="173" t="s">
        <v>138</v>
      </c>
      <c r="AU531" s="173" t="s">
        <v>80</v>
      </c>
      <c r="AV531" s="12" t="s">
        <v>134</v>
      </c>
      <c r="AW531" s="12" t="s">
        <v>33</v>
      </c>
      <c r="AX531" s="12" t="s">
        <v>70</v>
      </c>
      <c r="AY531" s="173" t="s">
        <v>127</v>
      </c>
    </row>
    <row r="532" spans="2:65" s="11" customFormat="1">
      <c r="B532" s="165"/>
      <c r="D532" s="162" t="s">
        <v>138</v>
      </c>
      <c r="E532" s="166" t="s">
        <v>5</v>
      </c>
      <c r="F532" s="167" t="s">
        <v>745</v>
      </c>
      <c r="H532" s="168">
        <v>17.2</v>
      </c>
      <c r="L532" s="165"/>
      <c r="M532" s="169"/>
      <c r="N532" s="170"/>
      <c r="O532" s="170"/>
      <c r="P532" s="170"/>
      <c r="Q532" s="170"/>
      <c r="R532" s="170"/>
      <c r="S532" s="170"/>
      <c r="T532" s="171"/>
      <c r="AT532" s="166" t="s">
        <v>138</v>
      </c>
      <c r="AU532" s="166" t="s">
        <v>80</v>
      </c>
      <c r="AV532" s="11" t="s">
        <v>80</v>
      </c>
      <c r="AW532" s="11" t="s">
        <v>33</v>
      </c>
      <c r="AX532" s="11" t="s">
        <v>75</v>
      </c>
      <c r="AY532" s="166" t="s">
        <v>127</v>
      </c>
    </row>
    <row r="533" spans="2:65" s="1" customFormat="1" ht="14.45" customHeight="1">
      <c r="B533" s="150"/>
      <c r="C533" s="186" t="s">
        <v>750</v>
      </c>
      <c r="D533" s="186" t="s">
        <v>289</v>
      </c>
      <c r="E533" s="187" t="s">
        <v>751</v>
      </c>
      <c r="F533" s="188" t="s">
        <v>752</v>
      </c>
      <c r="G533" s="189" t="s">
        <v>375</v>
      </c>
      <c r="H533" s="190">
        <v>6.1</v>
      </c>
      <c r="I533" s="191"/>
      <c r="J533" s="191">
        <f>ROUND(I533*H533,2)</f>
        <v>0</v>
      </c>
      <c r="K533" s="188" t="s">
        <v>133</v>
      </c>
      <c r="L533" s="192"/>
      <c r="M533" s="193" t="s">
        <v>5</v>
      </c>
      <c r="N533" s="194" t="s">
        <v>41</v>
      </c>
      <c r="O533" s="159">
        <v>0</v>
      </c>
      <c r="P533" s="159">
        <f>O533*H533</f>
        <v>0</v>
      </c>
      <c r="Q533" s="159">
        <v>6.4000000000000001E-2</v>
      </c>
      <c r="R533" s="159">
        <f>Q533*H533</f>
        <v>0.39039999999999997</v>
      </c>
      <c r="S533" s="159">
        <v>0</v>
      </c>
      <c r="T533" s="160">
        <f>S533*H533</f>
        <v>0</v>
      </c>
      <c r="AR533" s="22" t="s">
        <v>175</v>
      </c>
      <c r="AT533" s="22" t="s">
        <v>289</v>
      </c>
      <c r="AU533" s="22" t="s">
        <v>80</v>
      </c>
      <c r="AY533" s="22" t="s">
        <v>127</v>
      </c>
      <c r="BE533" s="161">
        <f>IF(N533="základní",J533,0)</f>
        <v>0</v>
      </c>
      <c r="BF533" s="161">
        <f>IF(N533="snížená",J533,0)</f>
        <v>0</v>
      </c>
      <c r="BG533" s="161">
        <f>IF(N533="zákl. přenesená",J533,0)</f>
        <v>0</v>
      </c>
      <c r="BH533" s="161">
        <f>IF(N533="sníž. přenesená",J533,0)</f>
        <v>0</v>
      </c>
      <c r="BI533" s="161">
        <f>IF(N533="nulová",J533,0)</f>
        <v>0</v>
      </c>
      <c r="BJ533" s="22" t="s">
        <v>75</v>
      </c>
      <c r="BK533" s="161">
        <f>ROUND(I533*H533,2)</f>
        <v>0</v>
      </c>
      <c r="BL533" s="22" t="s">
        <v>134</v>
      </c>
      <c r="BM533" s="22" t="s">
        <v>753</v>
      </c>
    </row>
    <row r="534" spans="2:65" s="1" customFormat="1">
      <c r="B534" s="36"/>
      <c r="D534" s="162" t="s">
        <v>136</v>
      </c>
      <c r="F534" s="163" t="s">
        <v>754</v>
      </c>
      <c r="L534" s="36"/>
      <c r="M534" s="164"/>
      <c r="N534" s="37"/>
      <c r="O534" s="37"/>
      <c r="P534" s="37"/>
      <c r="Q534" s="37"/>
      <c r="R534" s="37"/>
      <c r="S534" s="37"/>
      <c r="T534" s="65"/>
      <c r="AT534" s="22" t="s">
        <v>136</v>
      </c>
      <c r="AU534" s="22" t="s">
        <v>80</v>
      </c>
    </row>
    <row r="535" spans="2:65" s="11" customFormat="1">
      <c r="B535" s="165"/>
      <c r="D535" s="162" t="s">
        <v>138</v>
      </c>
      <c r="E535" s="166" t="s">
        <v>5</v>
      </c>
      <c r="F535" s="167" t="s">
        <v>755</v>
      </c>
      <c r="H535" s="168">
        <v>6.06</v>
      </c>
      <c r="L535" s="165"/>
      <c r="M535" s="169"/>
      <c r="N535" s="170"/>
      <c r="O535" s="170"/>
      <c r="P535" s="170"/>
      <c r="Q535" s="170"/>
      <c r="R535" s="170"/>
      <c r="S535" s="170"/>
      <c r="T535" s="171"/>
      <c r="AT535" s="166" t="s">
        <v>138</v>
      </c>
      <c r="AU535" s="166" t="s">
        <v>80</v>
      </c>
      <c r="AV535" s="11" t="s">
        <v>80</v>
      </c>
      <c r="AW535" s="11" t="s">
        <v>33</v>
      </c>
      <c r="AX535" s="11" t="s">
        <v>70</v>
      </c>
      <c r="AY535" s="166" t="s">
        <v>127</v>
      </c>
    </row>
    <row r="536" spans="2:65" s="12" customFormat="1">
      <c r="B536" s="172"/>
      <c r="D536" s="162" t="s">
        <v>138</v>
      </c>
      <c r="E536" s="173" t="s">
        <v>5</v>
      </c>
      <c r="F536" s="174" t="s">
        <v>141</v>
      </c>
      <c r="H536" s="175">
        <v>6.06</v>
      </c>
      <c r="L536" s="172"/>
      <c r="M536" s="176"/>
      <c r="N536" s="177"/>
      <c r="O536" s="177"/>
      <c r="P536" s="177"/>
      <c r="Q536" s="177"/>
      <c r="R536" s="177"/>
      <c r="S536" s="177"/>
      <c r="T536" s="178"/>
      <c r="AT536" s="173" t="s">
        <v>138</v>
      </c>
      <c r="AU536" s="173" t="s">
        <v>80</v>
      </c>
      <c r="AV536" s="12" t="s">
        <v>134</v>
      </c>
      <c r="AW536" s="12" t="s">
        <v>33</v>
      </c>
      <c r="AX536" s="12" t="s">
        <v>70</v>
      </c>
      <c r="AY536" s="173" t="s">
        <v>127</v>
      </c>
    </row>
    <row r="537" spans="2:65" s="11" customFormat="1">
      <c r="B537" s="165"/>
      <c r="D537" s="162" t="s">
        <v>138</v>
      </c>
      <c r="E537" s="166" t="s">
        <v>5</v>
      </c>
      <c r="F537" s="167" t="s">
        <v>756</v>
      </c>
      <c r="H537" s="168">
        <v>6.1</v>
      </c>
      <c r="L537" s="165"/>
      <c r="M537" s="169"/>
      <c r="N537" s="170"/>
      <c r="O537" s="170"/>
      <c r="P537" s="170"/>
      <c r="Q537" s="170"/>
      <c r="R537" s="170"/>
      <c r="S537" s="170"/>
      <c r="T537" s="171"/>
      <c r="AT537" s="166" t="s">
        <v>138</v>
      </c>
      <c r="AU537" s="166" t="s">
        <v>80</v>
      </c>
      <c r="AV537" s="11" t="s">
        <v>80</v>
      </c>
      <c r="AW537" s="11" t="s">
        <v>33</v>
      </c>
      <c r="AX537" s="11" t="s">
        <v>75</v>
      </c>
      <c r="AY537" s="166" t="s">
        <v>127</v>
      </c>
    </row>
    <row r="538" spans="2:65" s="1" customFormat="1" ht="34.15" customHeight="1">
      <c r="B538" s="150"/>
      <c r="C538" s="151" t="s">
        <v>757</v>
      </c>
      <c r="D538" s="151" t="s">
        <v>129</v>
      </c>
      <c r="E538" s="152" t="s">
        <v>758</v>
      </c>
      <c r="F538" s="153" t="s">
        <v>759</v>
      </c>
      <c r="G538" s="154" t="s">
        <v>375</v>
      </c>
      <c r="H538" s="155">
        <v>208</v>
      </c>
      <c r="I538" s="156"/>
      <c r="J538" s="156">
        <f>ROUND(I538*H538,2)</f>
        <v>0</v>
      </c>
      <c r="K538" s="153" t="s">
        <v>133</v>
      </c>
      <c r="L538" s="36"/>
      <c r="M538" s="157" t="s">
        <v>5</v>
      </c>
      <c r="N538" s="158" t="s">
        <v>41</v>
      </c>
      <c r="O538" s="159">
        <v>0.14000000000000001</v>
      </c>
      <c r="P538" s="159">
        <f>O538*H538</f>
        <v>29.120000000000005</v>
      </c>
      <c r="Q538" s="159">
        <v>0.10095</v>
      </c>
      <c r="R538" s="159">
        <f>Q538*H538</f>
        <v>20.997599999999998</v>
      </c>
      <c r="S538" s="159">
        <v>0</v>
      </c>
      <c r="T538" s="160">
        <f>S538*H538</f>
        <v>0</v>
      </c>
      <c r="AR538" s="22" t="s">
        <v>134</v>
      </c>
      <c r="AT538" s="22" t="s">
        <v>129</v>
      </c>
      <c r="AU538" s="22" t="s">
        <v>80</v>
      </c>
      <c r="AY538" s="22" t="s">
        <v>127</v>
      </c>
      <c r="BE538" s="161">
        <f>IF(N538="základní",J538,0)</f>
        <v>0</v>
      </c>
      <c r="BF538" s="161">
        <f>IF(N538="snížená",J538,0)</f>
        <v>0</v>
      </c>
      <c r="BG538" s="161">
        <f>IF(N538="zákl. přenesená",J538,0)</f>
        <v>0</v>
      </c>
      <c r="BH538" s="161">
        <f>IF(N538="sníž. přenesená",J538,0)</f>
        <v>0</v>
      </c>
      <c r="BI538" s="161">
        <f>IF(N538="nulová",J538,0)</f>
        <v>0</v>
      </c>
      <c r="BJ538" s="22" t="s">
        <v>75</v>
      </c>
      <c r="BK538" s="161">
        <f>ROUND(I538*H538,2)</f>
        <v>0</v>
      </c>
      <c r="BL538" s="22" t="s">
        <v>134</v>
      </c>
      <c r="BM538" s="22" t="s">
        <v>760</v>
      </c>
    </row>
    <row r="539" spans="2:65" s="1" customFormat="1" ht="27">
      <c r="B539" s="36"/>
      <c r="D539" s="162" t="s">
        <v>136</v>
      </c>
      <c r="F539" s="163" t="s">
        <v>761</v>
      </c>
      <c r="L539" s="36"/>
      <c r="M539" s="164"/>
      <c r="N539" s="37"/>
      <c r="O539" s="37"/>
      <c r="P539" s="37"/>
      <c r="Q539" s="37"/>
      <c r="R539" s="37"/>
      <c r="S539" s="37"/>
      <c r="T539" s="65"/>
      <c r="AT539" s="22" t="s">
        <v>136</v>
      </c>
      <c r="AU539" s="22" t="s">
        <v>80</v>
      </c>
    </row>
    <row r="540" spans="2:65" s="11" customFormat="1">
      <c r="B540" s="165"/>
      <c r="D540" s="162" t="s">
        <v>138</v>
      </c>
      <c r="E540" s="166" t="s">
        <v>5</v>
      </c>
      <c r="F540" s="167" t="s">
        <v>762</v>
      </c>
      <c r="H540" s="168">
        <v>208</v>
      </c>
      <c r="L540" s="165"/>
      <c r="M540" s="169"/>
      <c r="N540" s="170"/>
      <c r="O540" s="170"/>
      <c r="P540" s="170"/>
      <c r="Q540" s="170"/>
      <c r="R540" s="170"/>
      <c r="S540" s="170"/>
      <c r="T540" s="171"/>
      <c r="AT540" s="166" t="s">
        <v>138</v>
      </c>
      <c r="AU540" s="166" t="s">
        <v>80</v>
      </c>
      <c r="AV540" s="11" t="s">
        <v>80</v>
      </c>
      <c r="AW540" s="11" t="s">
        <v>33</v>
      </c>
      <c r="AX540" s="11" t="s">
        <v>70</v>
      </c>
      <c r="AY540" s="166" t="s">
        <v>127</v>
      </c>
    </row>
    <row r="541" spans="2:65" s="12" customFormat="1">
      <c r="B541" s="172"/>
      <c r="D541" s="162" t="s">
        <v>138</v>
      </c>
      <c r="E541" s="173" t="s">
        <v>5</v>
      </c>
      <c r="F541" s="174" t="s">
        <v>141</v>
      </c>
      <c r="H541" s="175">
        <v>208</v>
      </c>
      <c r="L541" s="172"/>
      <c r="M541" s="176"/>
      <c r="N541" s="177"/>
      <c r="O541" s="177"/>
      <c r="P541" s="177"/>
      <c r="Q541" s="177"/>
      <c r="R541" s="177"/>
      <c r="S541" s="177"/>
      <c r="T541" s="178"/>
      <c r="AT541" s="173" t="s">
        <v>138</v>
      </c>
      <c r="AU541" s="173" t="s">
        <v>80</v>
      </c>
      <c r="AV541" s="12" t="s">
        <v>134</v>
      </c>
      <c r="AW541" s="12" t="s">
        <v>33</v>
      </c>
      <c r="AX541" s="12" t="s">
        <v>75</v>
      </c>
      <c r="AY541" s="173" t="s">
        <v>127</v>
      </c>
    </row>
    <row r="542" spans="2:65" s="1" customFormat="1" ht="14.45" customHeight="1">
      <c r="B542" s="150"/>
      <c r="C542" s="186" t="s">
        <v>763</v>
      </c>
      <c r="D542" s="186" t="s">
        <v>289</v>
      </c>
      <c r="E542" s="187" t="s">
        <v>764</v>
      </c>
      <c r="F542" s="188" t="s">
        <v>765</v>
      </c>
      <c r="G542" s="189" t="s">
        <v>375</v>
      </c>
      <c r="H542" s="190">
        <v>210</v>
      </c>
      <c r="I542" s="191"/>
      <c r="J542" s="191">
        <f>ROUND(I542*H542,2)</f>
        <v>0</v>
      </c>
      <c r="K542" s="188" t="s">
        <v>133</v>
      </c>
      <c r="L542" s="192"/>
      <c r="M542" s="193" t="s">
        <v>5</v>
      </c>
      <c r="N542" s="194" t="s">
        <v>41</v>
      </c>
      <c r="O542" s="159">
        <v>0</v>
      </c>
      <c r="P542" s="159">
        <f>O542*H542</f>
        <v>0</v>
      </c>
      <c r="Q542" s="159">
        <v>2.4E-2</v>
      </c>
      <c r="R542" s="159">
        <f>Q542*H542</f>
        <v>5.04</v>
      </c>
      <c r="S542" s="159">
        <v>0</v>
      </c>
      <c r="T542" s="160">
        <f>S542*H542</f>
        <v>0</v>
      </c>
      <c r="AR542" s="22" t="s">
        <v>175</v>
      </c>
      <c r="AT542" s="22" t="s">
        <v>289</v>
      </c>
      <c r="AU542" s="22" t="s">
        <v>80</v>
      </c>
      <c r="AY542" s="22" t="s">
        <v>127</v>
      </c>
      <c r="BE542" s="161">
        <f>IF(N542="základní",J542,0)</f>
        <v>0</v>
      </c>
      <c r="BF542" s="161">
        <f>IF(N542="snížená",J542,0)</f>
        <v>0</v>
      </c>
      <c r="BG542" s="161">
        <f>IF(N542="zákl. přenesená",J542,0)</f>
        <v>0</v>
      </c>
      <c r="BH542" s="161">
        <f>IF(N542="sníž. přenesená",J542,0)</f>
        <v>0</v>
      </c>
      <c r="BI542" s="161">
        <f>IF(N542="nulová",J542,0)</f>
        <v>0</v>
      </c>
      <c r="BJ542" s="22" t="s">
        <v>75</v>
      </c>
      <c r="BK542" s="161">
        <f>ROUND(I542*H542,2)</f>
        <v>0</v>
      </c>
      <c r="BL542" s="22" t="s">
        <v>134</v>
      </c>
      <c r="BM542" s="22" t="s">
        <v>766</v>
      </c>
    </row>
    <row r="543" spans="2:65" s="1" customFormat="1">
      <c r="B543" s="36"/>
      <c r="D543" s="162" t="s">
        <v>136</v>
      </c>
      <c r="F543" s="163" t="s">
        <v>765</v>
      </c>
      <c r="L543" s="36"/>
      <c r="M543" s="164"/>
      <c r="N543" s="37"/>
      <c r="O543" s="37"/>
      <c r="P543" s="37"/>
      <c r="Q543" s="37"/>
      <c r="R543" s="37"/>
      <c r="S543" s="37"/>
      <c r="T543" s="65"/>
      <c r="AT543" s="22" t="s">
        <v>136</v>
      </c>
      <c r="AU543" s="22" t="s">
        <v>80</v>
      </c>
    </row>
    <row r="544" spans="2:65" s="11" customFormat="1">
      <c r="B544" s="165"/>
      <c r="D544" s="162" t="s">
        <v>138</v>
      </c>
      <c r="E544" s="166" t="s">
        <v>5</v>
      </c>
      <c r="F544" s="167" t="s">
        <v>767</v>
      </c>
      <c r="H544" s="168">
        <v>210.08</v>
      </c>
      <c r="L544" s="165"/>
      <c r="M544" s="169"/>
      <c r="N544" s="170"/>
      <c r="O544" s="170"/>
      <c r="P544" s="170"/>
      <c r="Q544" s="170"/>
      <c r="R544" s="170"/>
      <c r="S544" s="170"/>
      <c r="T544" s="171"/>
      <c r="AT544" s="166" t="s">
        <v>138</v>
      </c>
      <c r="AU544" s="166" t="s">
        <v>80</v>
      </c>
      <c r="AV544" s="11" t="s">
        <v>80</v>
      </c>
      <c r="AW544" s="11" t="s">
        <v>33</v>
      </c>
      <c r="AX544" s="11" t="s">
        <v>70</v>
      </c>
      <c r="AY544" s="166" t="s">
        <v>127</v>
      </c>
    </row>
    <row r="545" spans="2:65" s="12" customFormat="1">
      <c r="B545" s="172"/>
      <c r="D545" s="162" t="s">
        <v>138</v>
      </c>
      <c r="E545" s="173" t="s">
        <v>5</v>
      </c>
      <c r="F545" s="174" t="s">
        <v>141</v>
      </c>
      <c r="H545" s="175">
        <v>210.08</v>
      </c>
      <c r="L545" s="172"/>
      <c r="M545" s="176"/>
      <c r="N545" s="177"/>
      <c r="O545" s="177"/>
      <c r="P545" s="177"/>
      <c r="Q545" s="177"/>
      <c r="R545" s="177"/>
      <c r="S545" s="177"/>
      <c r="T545" s="178"/>
      <c r="AT545" s="173" t="s">
        <v>138</v>
      </c>
      <c r="AU545" s="173" t="s">
        <v>80</v>
      </c>
      <c r="AV545" s="12" t="s">
        <v>134</v>
      </c>
      <c r="AW545" s="12" t="s">
        <v>33</v>
      </c>
      <c r="AX545" s="12" t="s">
        <v>70</v>
      </c>
      <c r="AY545" s="173" t="s">
        <v>127</v>
      </c>
    </row>
    <row r="546" spans="2:65" s="11" customFormat="1">
      <c r="B546" s="165"/>
      <c r="D546" s="162" t="s">
        <v>138</v>
      </c>
      <c r="E546" s="166" t="s">
        <v>5</v>
      </c>
      <c r="F546" s="167" t="s">
        <v>768</v>
      </c>
      <c r="H546" s="168">
        <v>210</v>
      </c>
      <c r="L546" s="165"/>
      <c r="M546" s="169"/>
      <c r="N546" s="170"/>
      <c r="O546" s="170"/>
      <c r="P546" s="170"/>
      <c r="Q546" s="170"/>
      <c r="R546" s="170"/>
      <c r="S546" s="170"/>
      <c r="T546" s="171"/>
      <c r="AT546" s="166" t="s">
        <v>138</v>
      </c>
      <c r="AU546" s="166" t="s">
        <v>80</v>
      </c>
      <c r="AV546" s="11" t="s">
        <v>80</v>
      </c>
      <c r="AW546" s="11" t="s">
        <v>33</v>
      </c>
      <c r="AX546" s="11" t="s">
        <v>75</v>
      </c>
      <c r="AY546" s="166" t="s">
        <v>127</v>
      </c>
    </row>
    <row r="547" spans="2:65" s="1" customFormat="1" ht="22.9" customHeight="1">
      <c r="B547" s="150"/>
      <c r="C547" s="151" t="s">
        <v>769</v>
      </c>
      <c r="D547" s="151" t="s">
        <v>129</v>
      </c>
      <c r="E547" s="152" t="s">
        <v>770</v>
      </c>
      <c r="F547" s="153" t="s">
        <v>771</v>
      </c>
      <c r="G547" s="154" t="s">
        <v>178</v>
      </c>
      <c r="H547" s="155">
        <v>25.28</v>
      </c>
      <c r="I547" s="156"/>
      <c r="J547" s="156">
        <f>ROUND(I547*H547,2)</f>
        <v>0</v>
      </c>
      <c r="K547" s="153" t="s">
        <v>133</v>
      </c>
      <c r="L547" s="36"/>
      <c r="M547" s="157" t="s">
        <v>5</v>
      </c>
      <c r="N547" s="158" t="s">
        <v>41</v>
      </c>
      <c r="O547" s="159">
        <v>1.4419999999999999</v>
      </c>
      <c r="P547" s="159">
        <f>O547*H547</f>
        <v>36.453760000000003</v>
      </c>
      <c r="Q547" s="159">
        <v>2.2563399999999998</v>
      </c>
      <c r="R547" s="159">
        <f>Q547*H547</f>
        <v>57.040275199999996</v>
      </c>
      <c r="S547" s="159">
        <v>0</v>
      </c>
      <c r="T547" s="160">
        <f>S547*H547</f>
        <v>0</v>
      </c>
      <c r="AR547" s="22" t="s">
        <v>134</v>
      </c>
      <c r="AT547" s="22" t="s">
        <v>129</v>
      </c>
      <c r="AU547" s="22" t="s">
        <v>80</v>
      </c>
      <c r="AY547" s="22" t="s">
        <v>127</v>
      </c>
      <c r="BE547" s="161">
        <f>IF(N547="základní",J547,0)</f>
        <v>0</v>
      </c>
      <c r="BF547" s="161">
        <f>IF(N547="snížená",J547,0)</f>
        <v>0</v>
      </c>
      <c r="BG547" s="161">
        <f>IF(N547="zákl. přenesená",J547,0)</f>
        <v>0</v>
      </c>
      <c r="BH547" s="161">
        <f>IF(N547="sníž. přenesená",J547,0)</f>
        <v>0</v>
      </c>
      <c r="BI547" s="161">
        <f>IF(N547="nulová",J547,0)</f>
        <v>0</v>
      </c>
      <c r="BJ547" s="22" t="s">
        <v>75</v>
      </c>
      <c r="BK547" s="161">
        <f>ROUND(I547*H547,2)</f>
        <v>0</v>
      </c>
      <c r="BL547" s="22" t="s">
        <v>134</v>
      </c>
      <c r="BM547" s="22" t="s">
        <v>772</v>
      </c>
    </row>
    <row r="548" spans="2:65" s="1" customFormat="1" ht="27">
      <c r="B548" s="36"/>
      <c r="D548" s="162" t="s">
        <v>136</v>
      </c>
      <c r="F548" s="163" t="s">
        <v>773</v>
      </c>
      <c r="L548" s="36"/>
      <c r="M548" s="164"/>
      <c r="N548" s="37"/>
      <c r="O548" s="37"/>
      <c r="P548" s="37"/>
      <c r="Q548" s="37"/>
      <c r="R548" s="37"/>
      <c r="S548" s="37"/>
      <c r="T548" s="65"/>
      <c r="AT548" s="22" t="s">
        <v>136</v>
      </c>
      <c r="AU548" s="22" t="s">
        <v>80</v>
      </c>
    </row>
    <row r="549" spans="2:65" s="11" customFormat="1">
      <c r="B549" s="165"/>
      <c r="D549" s="162" t="s">
        <v>138</v>
      </c>
      <c r="E549" s="166" t="s">
        <v>5</v>
      </c>
      <c r="F549" s="167" t="s">
        <v>774</v>
      </c>
      <c r="H549" s="168">
        <v>25.274999999999999</v>
      </c>
      <c r="L549" s="165"/>
      <c r="M549" s="169"/>
      <c r="N549" s="170"/>
      <c r="O549" s="170"/>
      <c r="P549" s="170"/>
      <c r="Q549" s="170"/>
      <c r="R549" s="170"/>
      <c r="S549" s="170"/>
      <c r="T549" s="171"/>
      <c r="AT549" s="166" t="s">
        <v>138</v>
      </c>
      <c r="AU549" s="166" t="s">
        <v>80</v>
      </c>
      <c r="AV549" s="11" t="s">
        <v>80</v>
      </c>
      <c r="AW549" s="11" t="s">
        <v>33</v>
      </c>
      <c r="AX549" s="11" t="s">
        <v>70</v>
      </c>
      <c r="AY549" s="166" t="s">
        <v>127</v>
      </c>
    </row>
    <row r="550" spans="2:65" s="12" customFormat="1">
      <c r="B550" s="172"/>
      <c r="D550" s="162" t="s">
        <v>138</v>
      </c>
      <c r="E550" s="173" t="s">
        <v>5</v>
      </c>
      <c r="F550" s="174" t="s">
        <v>141</v>
      </c>
      <c r="H550" s="175">
        <v>25.274999999999999</v>
      </c>
      <c r="L550" s="172"/>
      <c r="M550" s="176"/>
      <c r="N550" s="177"/>
      <c r="O550" s="177"/>
      <c r="P550" s="177"/>
      <c r="Q550" s="177"/>
      <c r="R550" s="177"/>
      <c r="S550" s="177"/>
      <c r="T550" s="178"/>
      <c r="AT550" s="173" t="s">
        <v>138</v>
      </c>
      <c r="AU550" s="173" t="s">
        <v>80</v>
      </c>
      <c r="AV550" s="12" t="s">
        <v>134</v>
      </c>
      <c r="AW550" s="12" t="s">
        <v>33</v>
      </c>
      <c r="AX550" s="12" t="s">
        <v>70</v>
      </c>
      <c r="AY550" s="173" t="s">
        <v>127</v>
      </c>
    </row>
    <row r="551" spans="2:65" s="11" customFormat="1">
      <c r="B551" s="165"/>
      <c r="D551" s="162" t="s">
        <v>138</v>
      </c>
      <c r="E551" s="166" t="s">
        <v>5</v>
      </c>
      <c r="F551" s="167" t="s">
        <v>775</v>
      </c>
      <c r="H551" s="168">
        <v>25.28</v>
      </c>
      <c r="L551" s="165"/>
      <c r="M551" s="169"/>
      <c r="N551" s="170"/>
      <c r="O551" s="170"/>
      <c r="P551" s="170"/>
      <c r="Q551" s="170"/>
      <c r="R551" s="170"/>
      <c r="S551" s="170"/>
      <c r="T551" s="171"/>
      <c r="AT551" s="166" t="s">
        <v>138</v>
      </c>
      <c r="AU551" s="166" t="s">
        <v>80</v>
      </c>
      <c r="AV551" s="11" t="s">
        <v>80</v>
      </c>
      <c r="AW551" s="11" t="s">
        <v>33</v>
      </c>
      <c r="AX551" s="11" t="s">
        <v>75</v>
      </c>
      <c r="AY551" s="166" t="s">
        <v>127</v>
      </c>
    </row>
    <row r="552" spans="2:65" s="1" customFormat="1" ht="22.9" customHeight="1">
      <c r="B552" s="150"/>
      <c r="C552" s="151" t="s">
        <v>140</v>
      </c>
      <c r="D552" s="151" t="s">
        <v>129</v>
      </c>
      <c r="E552" s="152" t="s">
        <v>776</v>
      </c>
      <c r="F552" s="153" t="s">
        <v>777</v>
      </c>
      <c r="G552" s="154" t="s">
        <v>375</v>
      </c>
      <c r="H552" s="155">
        <v>347</v>
      </c>
      <c r="I552" s="156"/>
      <c r="J552" s="156">
        <f>ROUND(I552*H552,2)</f>
        <v>0</v>
      </c>
      <c r="K552" s="153" t="s">
        <v>5</v>
      </c>
      <c r="L552" s="36"/>
      <c r="M552" s="157" t="s">
        <v>5</v>
      </c>
      <c r="N552" s="158" t="s">
        <v>41</v>
      </c>
      <c r="O552" s="159">
        <v>6.7000000000000004E-2</v>
      </c>
      <c r="P552" s="159">
        <f>O552*H552</f>
        <v>23.249000000000002</v>
      </c>
      <c r="Q552" s="159">
        <v>0</v>
      </c>
      <c r="R552" s="159">
        <f>Q552*H552</f>
        <v>0</v>
      </c>
      <c r="S552" s="159">
        <v>0</v>
      </c>
      <c r="T552" s="160">
        <f>S552*H552</f>
        <v>0</v>
      </c>
      <c r="AR552" s="22" t="s">
        <v>134</v>
      </c>
      <c r="AT552" s="22" t="s">
        <v>129</v>
      </c>
      <c r="AU552" s="22" t="s">
        <v>80</v>
      </c>
      <c r="AY552" s="22" t="s">
        <v>127</v>
      </c>
      <c r="BE552" s="161">
        <f>IF(N552="základní",J552,0)</f>
        <v>0</v>
      </c>
      <c r="BF552" s="161">
        <f>IF(N552="snížená",J552,0)</f>
        <v>0</v>
      </c>
      <c r="BG552" s="161">
        <f>IF(N552="zákl. přenesená",J552,0)</f>
        <v>0</v>
      </c>
      <c r="BH552" s="161">
        <f>IF(N552="sníž. přenesená",J552,0)</f>
        <v>0</v>
      </c>
      <c r="BI552" s="161">
        <f>IF(N552="nulová",J552,0)</f>
        <v>0</v>
      </c>
      <c r="BJ552" s="22" t="s">
        <v>75</v>
      </c>
      <c r="BK552" s="161">
        <f>ROUND(I552*H552,2)</f>
        <v>0</v>
      </c>
      <c r="BL552" s="22" t="s">
        <v>134</v>
      </c>
      <c r="BM552" s="22" t="s">
        <v>778</v>
      </c>
    </row>
    <row r="553" spans="2:65" s="1" customFormat="1" ht="27">
      <c r="B553" s="36"/>
      <c r="D553" s="162" t="s">
        <v>136</v>
      </c>
      <c r="F553" s="163" t="s">
        <v>779</v>
      </c>
      <c r="L553" s="36"/>
      <c r="M553" s="164"/>
      <c r="N553" s="37"/>
      <c r="O553" s="37"/>
      <c r="P553" s="37"/>
      <c r="Q553" s="37"/>
      <c r="R553" s="37"/>
      <c r="S553" s="37"/>
      <c r="T553" s="65"/>
      <c r="AT553" s="22" t="s">
        <v>136</v>
      </c>
      <c r="AU553" s="22" t="s">
        <v>80</v>
      </c>
    </row>
    <row r="554" spans="2:65" s="11" customFormat="1">
      <c r="B554" s="165"/>
      <c r="D554" s="162" t="s">
        <v>138</v>
      </c>
      <c r="E554" s="166" t="s">
        <v>5</v>
      </c>
      <c r="F554" s="167" t="s">
        <v>780</v>
      </c>
      <c r="H554" s="168">
        <v>347</v>
      </c>
      <c r="L554" s="165"/>
      <c r="M554" s="169"/>
      <c r="N554" s="170"/>
      <c r="O554" s="170"/>
      <c r="P554" s="170"/>
      <c r="Q554" s="170"/>
      <c r="R554" s="170"/>
      <c r="S554" s="170"/>
      <c r="T554" s="171"/>
      <c r="AT554" s="166" t="s">
        <v>138</v>
      </c>
      <c r="AU554" s="166" t="s">
        <v>80</v>
      </c>
      <c r="AV554" s="11" t="s">
        <v>80</v>
      </c>
      <c r="AW554" s="11" t="s">
        <v>33</v>
      </c>
      <c r="AX554" s="11" t="s">
        <v>75</v>
      </c>
      <c r="AY554" s="166" t="s">
        <v>127</v>
      </c>
    </row>
    <row r="555" spans="2:65" s="1" customFormat="1" ht="14.45" customHeight="1">
      <c r="B555" s="150"/>
      <c r="C555" s="151" t="s">
        <v>781</v>
      </c>
      <c r="D555" s="151" t="s">
        <v>129</v>
      </c>
      <c r="E555" s="152" t="s">
        <v>782</v>
      </c>
      <c r="F555" s="153" t="s">
        <v>783</v>
      </c>
      <c r="G555" s="154" t="s">
        <v>375</v>
      </c>
      <c r="H555" s="155">
        <v>347</v>
      </c>
      <c r="I555" s="156"/>
      <c r="J555" s="156">
        <f>ROUND(I555*H555,2)</f>
        <v>0</v>
      </c>
      <c r="K555" s="153" t="s">
        <v>133</v>
      </c>
      <c r="L555" s="36"/>
      <c r="M555" s="157" t="s">
        <v>5</v>
      </c>
      <c r="N555" s="158" t="s">
        <v>41</v>
      </c>
      <c r="O555" s="159">
        <v>0.155</v>
      </c>
      <c r="P555" s="159">
        <f>O555*H555</f>
        <v>53.784999999999997</v>
      </c>
      <c r="Q555" s="159">
        <v>0</v>
      </c>
      <c r="R555" s="159">
        <f>Q555*H555</f>
        <v>0</v>
      </c>
      <c r="S555" s="159">
        <v>0</v>
      </c>
      <c r="T555" s="160">
        <f>S555*H555</f>
        <v>0</v>
      </c>
      <c r="AR555" s="22" t="s">
        <v>134</v>
      </c>
      <c r="AT555" s="22" t="s">
        <v>129</v>
      </c>
      <c r="AU555" s="22" t="s">
        <v>80</v>
      </c>
      <c r="AY555" s="22" t="s">
        <v>127</v>
      </c>
      <c r="BE555" s="161">
        <f>IF(N555="základní",J555,0)</f>
        <v>0</v>
      </c>
      <c r="BF555" s="161">
        <f>IF(N555="snížená",J555,0)</f>
        <v>0</v>
      </c>
      <c r="BG555" s="161">
        <f>IF(N555="zákl. přenesená",J555,0)</f>
        <v>0</v>
      </c>
      <c r="BH555" s="161">
        <f>IF(N555="sníž. přenesená",J555,0)</f>
        <v>0</v>
      </c>
      <c r="BI555" s="161">
        <f>IF(N555="nulová",J555,0)</f>
        <v>0</v>
      </c>
      <c r="BJ555" s="22" t="s">
        <v>75</v>
      </c>
      <c r="BK555" s="161">
        <f>ROUND(I555*H555,2)</f>
        <v>0</v>
      </c>
      <c r="BL555" s="22" t="s">
        <v>134</v>
      </c>
      <c r="BM555" s="22" t="s">
        <v>784</v>
      </c>
    </row>
    <row r="556" spans="2:65" s="1" customFormat="1">
      <c r="B556" s="36"/>
      <c r="D556" s="162" t="s">
        <v>136</v>
      </c>
      <c r="F556" s="163" t="s">
        <v>785</v>
      </c>
      <c r="L556" s="36"/>
      <c r="M556" s="164"/>
      <c r="N556" s="37"/>
      <c r="O556" s="37"/>
      <c r="P556" s="37"/>
      <c r="Q556" s="37"/>
      <c r="R556" s="37"/>
      <c r="S556" s="37"/>
      <c r="T556" s="65"/>
      <c r="AT556" s="22" t="s">
        <v>136</v>
      </c>
      <c r="AU556" s="22" t="s">
        <v>80</v>
      </c>
    </row>
    <row r="557" spans="2:65" s="11" customFormat="1">
      <c r="B557" s="165"/>
      <c r="D557" s="162" t="s">
        <v>138</v>
      </c>
      <c r="E557" s="166" t="s">
        <v>5</v>
      </c>
      <c r="F557" s="167" t="s">
        <v>786</v>
      </c>
      <c r="H557" s="168">
        <v>347</v>
      </c>
      <c r="L557" s="165"/>
      <c r="M557" s="169"/>
      <c r="N557" s="170"/>
      <c r="O557" s="170"/>
      <c r="P557" s="170"/>
      <c r="Q557" s="170"/>
      <c r="R557" s="170"/>
      <c r="S557" s="170"/>
      <c r="T557" s="171"/>
      <c r="AT557" s="166" t="s">
        <v>138</v>
      </c>
      <c r="AU557" s="166" t="s">
        <v>80</v>
      </c>
      <c r="AV557" s="11" t="s">
        <v>80</v>
      </c>
      <c r="AW557" s="11" t="s">
        <v>33</v>
      </c>
      <c r="AX557" s="11" t="s">
        <v>70</v>
      </c>
      <c r="AY557" s="166" t="s">
        <v>127</v>
      </c>
    </row>
    <row r="558" spans="2:65" s="12" customFormat="1">
      <c r="B558" s="172"/>
      <c r="D558" s="162" t="s">
        <v>138</v>
      </c>
      <c r="E558" s="173" t="s">
        <v>5</v>
      </c>
      <c r="F558" s="174" t="s">
        <v>141</v>
      </c>
      <c r="H558" s="175">
        <v>347</v>
      </c>
      <c r="L558" s="172"/>
      <c r="M558" s="176"/>
      <c r="N558" s="177"/>
      <c r="O558" s="177"/>
      <c r="P558" s="177"/>
      <c r="Q558" s="177"/>
      <c r="R558" s="177"/>
      <c r="S558" s="177"/>
      <c r="T558" s="178"/>
      <c r="AT558" s="173" t="s">
        <v>138</v>
      </c>
      <c r="AU558" s="173" t="s">
        <v>80</v>
      </c>
      <c r="AV558" s="12" t="s">
        <v>134</v>
      </c>
      <c r="AW558" s="12" t="s">
        <v>33</v>
      </c>
      <c r="AX558" s="12" t="s">
        <v>75</v>
      </c>
      <c r="AY558" s="173" t="s">
        <v>127</v>
      </c>
    </row>
    <row r="559" spans="2:65" s="1" customFormat="1" ht="14.45" customHeight="1">
      <c r="B559" s="150"/>
      <c r="C559" s="151" t="s">
        <v>787</v>
      </c>
      <c r="D559" s="151" t="s">
        <v>129</v>
      </c>
      <c r="E559" s="152" t="s">
        <v>788</v>
      </c>
      <c r="F559" s="153" t="s">
        <v>789</v>
      </c>
      <c r="G559" s="154" t="s">
        <v>375</v>
      </c>
      <c r="H559" s="155">
        <v>118</v>
      </c>
      <c r="I559" s="156"/>
      <c r="J559" s="156">
        <f>ROUND(I559*H559,2)</f>
        <v>0</v>
      </c>
      <c r="K559" s="153" t="s">
        <v>133</v>
      </c>
      <c r="L559" s="36"/>
      <c r="M559" s="157" t="s">
        <v>5</v>
      </c>
      <c r="N559" s="158" t="s">
        <v>41</v>
      </c>
      <c r="O559" s="159">
        <v>0.19600000000000001</v>
      </c>
      <c r="P559" s="159">
        <f>O559*H559</f>
        <v>23.128</v>
      </c>
      <c r="Q559" s="159">
        <v>0</v>
      </c>
      <c r="R559" s="159">
        <f>Q559*H559</f>
        <v>0</v>
      </c>
      <c r="S559" s="159">
        <v>0</v>
      </c>
      <c r="T559" s="160">
        <f>S559*H559</f>
        <v>0</v>
      </c>
      <c r="AR559" s="22" t="s">
        <v>134</v>
      </c>
      <c r="AT559" s="22" t="s">
        <v>129</v>
      </c>
      <c r="AU559" s="22" t="s">
        <v>80</v>
      </c>
      <c r="AY559" s="22" t="s">
        <v>127</v>
      </c>
      <c r="BE559" s="161">
        <f>IF(N559="základní",J559,0)</f>
        <v>0</v>
      </c>
      <c r="BF559" s="161">
        <f>IF(N559="snížená",J559,0)</f>
        <v>0</v>
      </c>
      <c r="BG559" s="161">
        <f>IF(N559="zákl. přenesená",J559,0)</f>
        <v>0</v>
      </c>
      <c r="BH559" s="161">
        <f>IF(N559="sníž. přenesená",J559,0)</f>
        <v>0</v>
      </c>
      <c r="BI559" s="161">
        <f>IF(N559="nulová",J559,0)</f>
        <v>0</v>
      </c>
      <c r="BJ559" s="22" t="s">
        <v>75</v>
      </c>
      <c r="BK559" s="161">
        <f>ROUND(I559*H559,2)</f>
        <v>0</v>
      </c>
      <c r="BL559" s="22" t="s">
        <v>134</v>
      </c>
      <c r="BM559" s="22" t="s">
        <v>790</v>
      </c>
    </row>
    <row r="560" spans="2:65" s="1" customFormat="1">
      <c r="B560" s="36"/>
      <c r="D560" s="162" t="s">
        <v>136</v>
      </c>
      <c r="F560" s="163" t="s">
        <v>791</v>
      </c>
      <c r="L560" s="36"/>
      <c r="M560" s="164"/>
      <c r="N560" s="37"/>
      <c r="O560" s="37"/>
      <c r="P560" s="37"/>
      <c r="Q560" s="37"/>
      <c r="R560" s="37"/>
      <c r="S560" s="37"/>
      <c r="T560" s="65"/>
      <c r="AT560" s="22" t="s">
        <v>136</v>
      </c>
      <c r="AU560" s="22" t="s">
        <v>80</v>
      </c>
    </row>
    <row r="561" spans="2:65" s="11" customFormat="1">
      <c r="B561" s="165"/>
      <c r="D561" s="162" t="s">
        <v>138</v>
      </c>
      <c r="E561" s="166" t="s">
        <v>5</v>
      </c>
      <c r="F561" s="167" t="s">
        <v>792</v>
      </c>
      <c r="H561" s="168">
        <v>118</v>
      </c>
      <c r="L561" s="165"/>
      <c r="M561" s="169"/>
      <c r="N561" s="170"/>
      <c r="O561" s="170"/>
      <c r="P561" s="170"/>
      <c r="Q561" s="170"/>
      <c r="R561" s="170"/>
      <c r="S561" s="170"/>
      <c r="T561" s="171"/>
      <c r="AT561" s="166" t="s">
        <v>138</v>
      </c>
      <c r="AU561" s="166" t="s">
        <v>80</v>
      </c>
      <c r="AV561" s="11" t="s">
        <v>80</v>
      </c>
      <c r="AW561" s="11" t="s">
        <v>33</v>
      </c>
      <c r="AX561" s="11" t="s">
        <v>70</v>
      </c>
      <c r="AY561" s="166" t="s">
        <v>127</v>
      </c>
    </row>
    <row r="562" spans="2:65" s="12" customFormat="1">
      <c r="B562" s="172"/>
      <c r="D562" s="162" t="s">
        <v>138</v>
      </c>
      <c r="E562" s="173" t="s">
        <v>5</v>
      </c>
      <c r="F562" s="174" t="s">
        <v>141</v>
      </c>
      <c r="H562" s="175">
        <v>118</v>
      </c>
      <c r="L562" s="172"/>
      <c r="M562" s="176"/>
      <c r="N562" s="177"/>
      <c r="O562" s="177"/>
      <c r="P562" s="177"/>
      <c r="Q562" s="177"/>
      <c r="R562" s="177"/>
      <c r="S562" s="177"/>
      <c r="T562" s="178"/>
      <c r="AT562" s="173" t="s">
        <v>138</v>
      </c>
      <c r="AU562" s="173" t="s">
        <v>80</v>
      </c>
      <c r="AV562" s="12" t="s">
        <v>134</v>
      </c>
      <c r="AW562" s="12" t="s">
        <v>33</v>
      </c>
      <c r="AX562" s="12" t="s">
        <v>75</v>
      </c>
      <c r="AY562" s="173" t="s">
        <v>127</v>
      </c>
    </row>
    <row r="563" spans="2:65" s="1" customFormat="1" ht="22.9" customHeight="1">
      <c r="B563" s="150"/>
      <c r="C563" s="151" t="s">
        <v>793</v>
      </c>
      <c r="D563" s="151" t="s">
        <v>129</v>
      </c>
      <c r="E563" s="152" t="s">
        <v>794</v>
      </c>
      <c r="F563" s="153" t="s">
        <v>795</v>
      </c>
      <c r="G563" s="154" t="s">
        <v>155</v>
      </c>
      <c r="H563" s="155">
        <v>4</v>
      </c>
      <c r="I563" s="156"/>
      <c r="J563" s="156">
        <f>ROUND(I563*H563,2)</f>
        <v>0</v>
      </c>
      <c r="K563" s="153" t="s">
        <v>5</v>
      </c>
      <c r="L563" s="36"/>
      <c r="M563" s="157" t="s">
        <v>5</v>
      </c>
      <c r="N563" s="158" t="s">
        <v>41</v>
      </c>
      <c r="O563" s="159">
        <v>0.25</v>
      </c>
      <c r="P563" s="159">
        <f>O563*H563</f>
        <v>1</v>
      </c>
      <c r="Q563" s="159">
        <v>1.0000000000000001E-5</v>
      </c>
      <c r="R563" s="159">
        <f>Q563*H563</f>
        <v>4.0000000000000003E-5</v>
      </c>
      <c r="S563" s="159">
        <v>0</v>
      </c>
      <c r="T563" s="160">
        <f>S563*H563</f>
        <v>0</v>
      </c>
      <c r="AR563" s="22" t="s">
        <v>134</v>
      </c>
      <c r="AT563" s="22" t="s">
        <v>129</v>
      </c>
      <c r="AU563" s="22" t="s">
        <v>80</v>
      </c>
      <c r="AY563" s="22" t="s">
        <v>127</v>
      </c>
      <c r="BE563" s="161">
        <f>IF(N563="základní",J563,0)</f>
        <v>0</v>
      </c>
      <c r="BF563" s="161">
        <f>IF(N563="snížená",J563,0)</f>
        <v>0</v>
      </c>
      <c r="BG563" s="161">
        <f>IF(N563="zákl. přenesená",J563,0)</f>
        <v>0</v>
      </c>
      <c r="BH563" s="161">
        <f>IF(N563="sníž. přenesená",J563,0)</f>
        <v>0</v>
      </c>
      <c r="BI563" s="161">
        <f>IF(N563="nulová",J563,0)</f>
        <v>0</v>
      </c>
      <c r="BJ563" s="22" t="s">
        <v>75</v>
      </c>
      <c r="BK563" s="161">
        <f>ROUND(I563*H563,2)</f>
        <v>0</v>
      </c>
      <c r="BL563" s="22" t="s">
        <v>134</v>
      </c>
      <c r="BM563" s="22" t="s">
        <v>796</v>
      </c>
    </row>
    <row r="564" spans="2:65" s="11" customFormat="1">
      <c r="B564" s="165"/>
      <c r="D564" s="162" t="s">
        <v>138</v>
      </c>
      <c r="E564" s="166" t="s">
        <v>5</v>
      </c>
      <c r="F564" s="167" t="s">
        <v>797</v>
      </c>
      <c r="H564" s="168">
        <v>4</v>
      </c>
      <c r="L564" s="165"/>
      <c r="M564" s="169"/>
      <c r="N564" s="170"/>
      <c r="O564" s="170"/>
      <c r="P564" s="170"/>
      <c r="Q564" s="170"/>
      <c r="R564" s="170"/>
      <c r="S564" s="170"/>
      <c r="T564" s="171"/>
      <c r="AT564" s="166" t="s">
        <v>138</v>
      </c>
      <c r="AU564" s="166" t="s">
        <v>80</v>
      </c>
      <c r="AV564" s="11" t="s">
        <v>80</v>
      </c>
      <c r="AW564" s="11" t="s">
        <v>33</v>
      </c>
      <c r="AX564" s="11" t="s">
        <v>75</v>
      </c>
      <c r="AY564" s="166" t="s">
        <v>127</v>
      </c>
    </row>
    <row r="565" spans="2:65" s="1" customFormat="1" ht="22.9" customHeight="1">
      <c r="B565" s="150"/>
      <c r="C565" s="151" t="s">
        <v>798</v>
      </c>
      <c r="D565" s="151" t="s">
        <v>129</v>
      </c>
      <c r="E565" s="152" t="s">
        <v>799</v>
      </c>
      <c r="F565" s="153" t="s">
        <v>800</v>
      </c>
      <c r="G565" s="154" t="s">
        <v>375</v>
      </c>
      <c r="H565" s="155">
        <v>19</v>
      </c>
      <c r="I565" s="156"/>
      <c r="J565" s="156">
        <f>ROUND(I565*H565,2)</f>
        <v>0</v>
      </c>
      <c r="K565" s="153" t="s">
        <v>133</v>
      </c>
      <c r="L565" s="36"/>
      <c r="M565" s="157" t="s">
        <v>5</v>
      </c>
      <c r="N565" s="158" t="s">
        <v>41</v>
      </c>
      <c r="O565" s="159">
        <v>8.9999999999999993E-3</v>
      </c>
      <c r="P565" s="159">
        <f>O565*H565</f>
        <v>0.17099999999999999</v>
      </c>
      <c r="Q565" s="159">
        <v>0</v>
      </c>
      <c r="R565" s="159">
        <f>Q565*H565</f>
        <v>0</v>
      </c>
      <c r="S565" s="159">
        <v>9.7000000000000003E-2</v>
      </c>
      <c r="T565" s="160">
        <f>S565*H565</f>
        <v>1.843</v>
      </c>
      <c r="AR565" s="22" t="s">
        <v>134</v>
      </c>
      <c r="AT565" s="22" t="s">
        <v>129</v>
      </c>
      <c r="AU565" s="22" t="s">
        <v>80</v>
      </c>
      <c r="AY565" s="22" t="s">
        <v>127</v>
      </c>
      <c r="BE565" s="161">
        <f>IF(N565="základní",J565,0)</f>
        <v>0</v>
      </c>
      <c r="BF565" s="161">
        <f>IF(N565="snížená",J565,0)</f>
        <v>0</v>
      </c>
      <c r="BG565" s="161">
        <f>IF(N565="zákl. přenesená",J565,0)</f>
        <v>0</v>
      </c>
      <c r="BH565" s="161">
        <f>IF(N565="sníž. přenesená",J565,0)</f>
        <v>0</v>
      </c>
      <c r="BI565" s="161">
        <f>IF(N565="nulová",J565,0)</f>
        <v>0</v>
      </c>
      <c r="BJ565" s="22" t="s">
        <v>75</v>
      </c>
      <c r="BK565" s="161">
        <f>ROUND(I565*H565,2)</f>
        <v>0</v>
      </c>
      <c r="BL565" s="22" t="s">
        <v>134</v>
      </c>
      <c r="BM565" s="22" t="s">
        <v>801</v>
      </c>
    </row>
    <row r="566" spans="2:65" s="1" customFormat="1" ht="54">
      <c r="B566" s="36"/>
      <c r="D566" s="162" t="s">
        <v>136</v>
      </c>
      <c r="F566" s="163" t="s">
        <v>802</v>
      </c>
      <c r="L566" s="36"/>
      <c r="M566" s="164"/>
      <c r="N566" s="37"/>
      <c r="O566" s="37"/>
      <c r="P566" s="37"/>
      <c r="Q566" s="37"/>
      <c r="R566" s="37"/>
      <c r="S566" s="37"/>
      <c r="T566" s="65"/>
      <c r="AT566" s="22" t="s">
        <v>136</v>
      </c>
      <c r="AU566" s="22" t="s">
        <v>80</v>
      </c>
    </row>
    <row r="567" spans="2:65" s="11" customFormat="1">
      <c r="B567" s="165"/>
      <c r="D567" s="162" t="s">
        <v>138</v>
      </c>
      <c r="E567" s="166" t="s">
        <v>5</v>
      </c>
      <c r="F567" s="167" t="s">
        <v>245</v>
      </c>
      <c r="H567" s="168">
        <v>19</v>
      </c>
      <c r="L567" s="165"/>
      <c r="M567" s="169"/>
      <c r="N567" s="170"/>
      <c r="O567" s="170"/>
      <c r="P567" s="170"/>
      <c r="Q567" s="170"/>
      <c r="R567" s="170"/>
      <c r="S567" s="170"/>
      <c r="T567" s="171"/>
      <c r="AT567" s="166" t="s">
        <v>138</v>
      </c>
      <c r="AU567" s="166" t="s">
        <v>80</v>
      </c>
      <c r="AV567" s="11" t="s">
        <v>80</v>
      </c>
      <c r="AW567" s="11" t="s">
        <v>33</v>
      </c>
      <c r="AX567" s="11" t="s">
        <v>75</v>
      </c>
      <c r="AY567" s="166" t="s">
        <v>127</v>
      </c>
    </row>
    <row r="568" spans="2:65" s="1" customFormat="1" ht="22.9" customHeight="1">
      <c r="B568" s="150"/>
      <c r="C568" s="151" t="s">
        <v>803</v>
      </c>
      <c r="D568" s="151" t="s">
        <v>129</v>
      </c>
      <c r="E568" s="152" t="s">
        <v>804</v>
      </c>
      <c r="F568" s="153" t="s">
        <v>805</v>
      </c>
      <c r="G568" s="154" t="s">
        <v>155</v>
      </c>
      <c r="H568" s="155">
        <v>20</v>
      </c>
      <c r="I568" s="156"/>
      <c r="J568" s="156">
        <f>ROUND(I568*H568,2)</f>
        <v>0</v>
      </c>
      <c r="K568" s="153" t="s">
        <v>5</v>
      </c>
      <c r="L568" s="36"/>
      <c r="M568" s="157" t="s">
        <v>5</v>
      </c>
      <c r="N568" s="158" t="s">
        <v>41</v>
      </c>
      <c r="O568" s="159">
        <v>0.13</v>
      </c>
      <c r="P568" s="159">
        <f>O568*H568</f>
        <v>2.6</v>
      </c>
      <c r="Q568" s="159">
        <v>2.0000000000000002E-5</v>
      </c>
      <c r="R568" s="159">
        <f>Q568*H568</f>
        <v>4.0000000000000002E-4</v>
      </c>
      <c r="S568" s="159">
        <v>0</v>
      </c>
      <c r="T568" s="160">
        <f>S568*H568</f>
        <v>0</v>
      </c>
      <c r="AR568" s="22" t="s">
        <v>134</v>
      </c>
      <c r="AT568" s="22" t="s">
        <v>129</v>
      </c>
      <c r="AU568" s="22" t="s">
        <v>80</v>
      </c>
      <c r="AY568" s="22" t="s">
        <v>127</v>
      </c>
      <c r="BE568" s="161">
        <f>IF(N568="základní",J568,0)</f>
        <v>0</v>
      </c>
      <c r="BF568" s="161">
        <f>IF(N568="snížená",J568,0)</f>
        <v>0</v>
      </c>
      <c r="BG568" s="161">
        <f>IF(N568="zákl. přenesená",J568,0)</f>
        <v>0</v>
      </c>
      <c r="BH568" s="161">
        <f>IF(N568="sníž. přenesená",J568,0)</f>
        <v>0</v>
      </c>
      <c r="BI568" s="161">
        <f>IF(N568="nulová",J568,0)</f>
        <v>0</v>
      </c>
      <c r="BJ568" s="22" t="s">
        <v>75</v>
      </c>
      <c r="BK568" s="161">
        <f>ROUND(I568*H568,2)</f>
        <v>0</v>
      </c>
      <c r="BL568" s="22" t="s">
        <v>134</v>
      </c>
      <c r="BM568" s="22" t="s">
        <v>806</v>
      </c>
    </row>
    <row r="569" spans="2:65" s="1" customFormat="1" ht="27">
      <c r="B569" s="36"/>
      <c r="D569" s="162" t="s">
        <v>136</v>
      </c>
      <c r="F569" s="163" t="s">
        <v>807</v>
      </c>
      <c r="L569" s="36"/>
      <c r="M569" s="164"/>
      <c r="N569" s="37"/>
      <c r="O569" s="37"/>
      <c r="P569" s="37"/>
      <c r="Q569" s="37"/>
      <c r="R569" s="37"/>
      <c r="S569" s="37"/>
      <c r="T569" s="65"/>
      <c r="AT569" s="22" t="s">
        <v>136</v>
      </c>
      <c r="AU569" s="22" t="s">
        <v>80</v>
      </c>
    </row>
    <row r="570" spans="2:65" s="11" customFormat="1">
      <c r="B570" s="165"/>
      <c r="D570" s="162" t="s">
        <v>138</v>
      </c>
      <c r="E570" s="166" t="s">
        <v>5</v>
      </c>
      <c r="F570" s="167" t="s">
        <v>254</v>
      </c>
      <c r="H570" s="168">
        <v>20</v>
      </c>
      <c r="L570" s="165"/>
      <c r="M570" s="169"/>
      <c r="N570" s="170"/>
      <c r="O570" s="170"/>
      <c r="P570" s="170"/>
      <c r="Q570" s="170"/>
      <c r="R570" s="170"/>
      <c r="S570" s="170"/>
      <c r="T570" s="171"/>
      <c r="AT570" s="166" t="s">
        <v>138</v>
      </c>
      <c r="AU570" s="166" t="s">
        <v>80</v>
      </c>
      <c r="AV570" s="11" t="s">
        <v>80</v>
      </c>
      <c r="AW570" s="11" t="s">
        <v>33</v>
      </c>
      <c r="AX570" s="11" t="s">
        <v>75</v>
      </c>
      <c r="AY570" s="166" t="s">
        <v>127</v>
      </c>
    </row>
    <row r="571" spans="2:65" s="1" customFormat="1" ht="22.9" customHeight="1">
      <c r="B571" s="150"/>
      <c r="C571" s="151" t="s">
        <v>808</v>
      </c>
      <c r="D571" s="151" t="s">
        <v>129</v>
      </c>
      <c r="E571" s="152" t="s">
        <v>809</v>
      </c>
      <c r="F571" s="153" t="s">
        <v>810</v>
      </c>
      <c r="G571" s="154" t="s">
        <v>155</v>
      </c>
      <c r="H571" s="155">
        <v>1</v>
      </c>
      <c r="I571" s="156"/>
      <c r="J571" s="156">
        <f>ROUND(I571*H571,2)</f>
        <v>0</v>
      </c>
      <c r="K571" s="153" t="s">
        <v>5</v>
      </c>
      <c r="L571" s="36"/>
      <c r="M571" s="157" t="s">
        <v>5</v>
      </c>
      <c r="N571" s="158" t="s">
        <v>41</v>
      </c>
      <c r="O571" s="159">
        <v>1.585</v>
      </c>
      <c r="P571" s="159">
        <f>O571*H571</f>
        <v>1.585</v>
      </c>
      <c r="Q571" s="159">
        <v>0</v>
      </c>
      <c r="R571" s="159">
        <f>Q571*H571</f>
        <v>0</v>
      </c>
      <c r="S571" s="159">
        <v>0</v>
      </c>
      <c r="T571" s="160">
        <f>S571*H571</f>
        <v>0</v>
      </c>
      <c r="AR571" s="22" t="s">
        <v>134</v>
      </c>
      <c r="AT571" s="22" t="s">
        <v>129</v>
      </c>
      <c r="AU571" s="22" t="s">
        <v>80</v>
      </c>
      <c r="AY571" s="22" t="s">
        <v>127</v>
      </c>
      <c r="BE571" s="161">
        <f>IF(N571="základní",J571,0)</f>
        <v>0</v>
      </c>
      <c r="BF571" s="161">
        <f>IF(N571="snížená",J571,0)</f>
        <v>0</v>
      </c>
      <c r="BG571" s="161">
        <f>IF(N571="zákl. přenesená",J571,0)</f>
        <v>0</v>
      </c>
      <c r="BH571" s="161">
        <f>IF(N571="sníž. přenesená",J571,0)</f>
        <v>0</v>
      </c>
      <c r="BI571" s="161">
        <f>IF(N571="nulová",J571,0)</f>
        <v>0</v>
      </c>
      <c r="BJ571" s="22" t="s">
        <v>75</v>
      </c>
      <c r="BK571" s="161">
        <f>ROUND(I571*H571,2)</f>
        <v>0</v>
      </c>
      <c r="BL571" s="22" t="s">
        <v>134</v>
      </c>
      <c r="BM571" s="22" t="s">
        <v>811</v>
      </c>
    </row>
    <row r="572" spans="2:65" s="1" customFormat="1">
      <c r="B572" s="36"/>
      <c r="D572" s="162" t="s">
        <v>136</v>
      </c>
      <c r="F572" s="163" t="s">
        <v>810</v>
      </c>
      <c r="L572" s="36"/>
      <c r="M572" s="164"/>
      <c r="N572" s="37"/>
      <c r="O572" s="37"/>
      <c r="P572" s="37"/>
      <c r="Q572" s="37"/>
      <c r="R572" s="37"/>
      <c r="S572" s="37"/>
      <c r="T572" s="65"/>
      <c r="AT572" s="22" t="s">
        <v>136</v>
      </c>
      <c r="AU572" s="22" t="s">
        <v>80</v>
      </c>
    </row>
    <row r="573" spans="2:65" s="11" customFormat="1">
      <c r="B573" s="165"/>
      <c r="D573" s="162" t="s">
        <v>138</v>
      </c>
      <c r="E573" s="166" t="s">
        <v>5</v>
      </c>
      <c r="F573" s="167" t="s">
        <v>812</v>
      </c>
      <c r="H573" s="168">
        <v>1</v>
      </c>
      <c r="L573" s="165"/>
      <c r="M573" s="169"/>
      <c r="N573" s="170"/>
      <c r="O573" s="170"/>
      <c r="P573" s="170"/>
      <c r="Q573" s="170"/>
      <c r="R573" s="170"/>
      <c r="S573" s="170"/>
      <c r="T573" s="171"/>
      <c r="AT573" s="166" t="s">
        <v>138</v>
      </c>
      <c r="AU573" s="166" t="s">
        <v>80</v>
      </c>
      <c r="AV573" s="11" t="s">
        <v>80</v>
      </c>
      <c r="AW573" s="11" t="s">
        <v>33</v>
      </c>
      <c r="AX573" s="11" t="s">
        <v>70</v>
      </c>
      <c r="AY573" s="166" t="s">
        <v>127</v>
      </c>
    </row>
    <row r="574" spans="2:65" s="12" customFormat="1">
      <c r="B574" s="172"/>
      <c r="D574" s="162" t="s">
        <v>138</v>
      </c>
      <c r="E574" s="173" t="s">
        <v>5</v>
      </c>
      <c r="F574" s="174" t="s">
        <v>141</v>
      </c>
      <c r="H574" s="175">
        <v>1</v>
      </c>
      <c r="L574" s="172"/>
      <c r="M574" s="176"/>
      <c r="N574" s="177"/>
      <c r="O574" s="177"/>
      <c r="P574" s="177"/>
      <c r="Q574" s="177"/>
      <c r="R574" s="177"/>
      <c r="S574" s="177"/>
      <c r="T574" s="178"/>
      <c r="AT574" s="173" t="s">
        <v>138</v>
      </c>
      <c r="AU574" s="173" t="s">
        <v>80</v>
      </c>
      <c r="AV574" s="12" t="s">
        <v>134</v>
      </c>
      <c r="AW574" s="12" t="s">
        <v>33</v>
      </c>
      <c r="AX574" s="12" t="s">
        <v>75</v>
      </c>
      <c r="AY574" s="173" t="s">
        <v>127</v>
      </c>
    </row>
    <row r="575" spans="2:65" s="1" customFormat="1" ht="34.15" customHeight="1">
      <c r="B575" s="150"/>
      <c r="C575" s="151" t="s">
        <v>813</v>
      </c>
      <c r="D575" s="151" t="s">
        <v>129</v>
      </c>
      <c r="E575" s="152" t="s">
        <v>814</v>
      </c>
      <c r="F575" s="153" t="s">
        <v>815</v>
      </c>
      <c r="G575" s="154" t="s">
        <v>155</v>
      </c>
      <c r="H575" s="155">
        <v>1</v>
      </c>
      <c r="I575" s="156"/>
      <c r="J575" s="156">
        <f>ROUND(I575*H575,2)</f>
        <v>0</v>
      </c>
      <c r="K575" s="153" t="s">
        <v>5</v>
      </c>
      <c r="L575" s="36"/>
      <c r="M575" s="157" t="s">
        <v>5</v>
      </c>
      <c r="N575" s="158" t="s">
        <v>41</v>
      </c>
      <c r="O575" s="159">
        <v>0.55700000000000005</v>
      </c>
      <c r="P575" s="159">
        <f>O575*H575</f>
        <v>0.55700000000000005</v>
      </c>
      <c r="Q575" s="159">
        <v>0</v>
      </c>
      <c r="R575" s="159">
        <f>Q575*H575</f>
        <v>0</v>
      </c>
      <c r="S575" s="159">
        <v>0</v>
      </c>
      <c r="T575" s="160">
        <f>S575*H575</f>
        <v>0</v>
      </c>
      <c r="AR575" s="22" t="s">
        <v>134</v>
      </c>
      <c r="AT575" s="22" t="s">
        <v>129</v>
      </c>
      <c r="AU575" s="22" t="s">
        <v>80</v>
      </c>
      <c r="AY575" s="22" t="s">
        <v>127</v>
      </c>
      <c r="BE575" s="161">
        <f>IF(N575="základní",J575,0)</f>
        <v>0</v>
      </c>
      <c r="BF575" s="161">
        <f>IF(N575="snížená",J575,0)</f>
        <v>0</v>
      </c>
      <c r="BG575" s="161">
        <f>IF(N575="zákl. přenesená",J575,0)</f>
        <v>0</v>
      </c>
      <c r="BH575" s="161">
        <f>IF(N575="sníž. přenesená",J575,0)</f>
        <v>0</v>
      </c>
      <c r="BI575" s="161">
        <f>IF(N575="nulová",J575,0)</f>
        <v>0</v>
      </c>
      <c r="BJ575" s="22" t="s">
        <v>75</v>
      </c>
      <c r="BK575" s="161">
        <f>ROUND(I575*H575,2)</f>
        <v>0</v>
      </c>
      <c r="BL575" s="22" t="s">
        <v>134</v>
      </c>
      <c r="BM575" s="22" t="s">
        <v>816</v>
      </c>
    </row>
    <row r="576" spans="2:65" s="1" customFormat="1" ht="40.5">
      <c r="B576" s="36"/>
      <c r="D576" s="162" t="s">
        <v>136</v>
      </c>
      <c r="F576" s="163" t="s">
        <v>817</v>
      </c>
      <c r="L576" s="36"/>
      <c r="M576" s="164"/>
      <c r="N576" s="37"/>
      <c r="O576" s="37"/>
      <c r="P576" s="37"/>
      <c r="Q576" s="37"/>
      <c r="R576" s="37"/>
      <c r="S576" s="37"/>
      <c r="T576" s="65"/>
      <c r="AT576" s="22" t="s">
        <v>136</v>
      </c>
      <c r="AU576" s="22" t="s">
        <v>80</v>
      </c>
    </row>
    <row r="577" spans="2:65" s="11" customFormat="1">
      <c r="B577" s="165"/>
      <c r="D577" s="162" t="s">
        <v>138</v>
      </c>
      <c r="E577" s="166" t="s">
        <v>5</v>
      </c>
      <c r="F577" s="167" t="s">
        <v>75</v>
      </c>
      <c r="H577" s="168">
        <v>1</v>
      </c>
      <c r="L577" s="165"/>
      <c r="M577" s="169"/>
      <c r="N577" s="170"/>
      <c r="O577" s="170"/>
      <c r="P577" s="170"/>
      <c r="Q577" s="170"/>
      <c r="R577" s="170"/>
      <c r="S577" s="170"/>
      <c r="T577" s="171"/>
      <c r="AT577" s="166" t="s">
        <v>138</v>
      </c>
      <c r="AU577" s="166" t="s">
        <v>80</v>
      </c>
      <c r="AV577" s="11" t="s">
        <v>80</v>
      </c>
      <c r="AW577" s="11" t="s">
        <v>33</v>
      </c>
      <c r="AX577" s="11" t="s">
        <v>75</v>
      </c>
      <c r="AY577" s="166" t="s">
        <v>127</v>
      </c>
    </row>
    <row r="578" spans="2:65" s="1" customFormat="1" ht="22.9" customHeight="1">
      <c r="B578" s="150"/>
      <c r="C578" s="151" t="s">
        <v>818</v>
      </c>
      <c r="D578" s="151" t="s">
        <v>129</v>
      </c>
      <c r="E578" s="152" t="s">
        <v>819</v>
      </c>
      <c r="F578" s="153" t="s">
        <v>820</v>
      </c>
      <c r="G578" s="154" t="s">
        <v>155</v>
      </c>
      <c r="H578" s="155">
        <v>4</v>
      </c>
      <c r="I578" s="156"/>
      <c r="J578" s="156">
        <f>ROUND(I578*H578,2)</f>
        <v>0</v>
      </c>
      <c r="K578" s="153" t="s">
        <v>5</v>
      </c>
      <c r="L578" s="36"/>
      <c r="M578" s="157" t="s">
        <v>5</v>
      </c>
      <c r="N578" s="158" t="s">
        <v>41</v>
      </c>
      <c r="O578" s="159">
        <v>0.55700000000000005</v>
      </c>
      <c r="P578" s="159">
        <f>O578*H578</f>
        <v>2.2280000000000002</v>
      </c>
      <c r="Q578" s="159">
        <v>0</v>
      </c>
      <c r="R578" s="159">
        <f>Q578*H578</f>
        <v>0</v>
      </c>
      <c r="S578" s="159">
        <v>0</v>
      </c>
      <c r="T578" s="160">
        <f>S578*H578</f>
        <v>0</v>
      </c>
      <c r="AR578" s="22" t="s">
        <v>134</v>
      </c>
      <c r="AT578" s="22" t="s">
        <v>129</v>
      </c>
      <c r="AU578" s="22" t="s">
        <v>80</v>
      </c>
      <c r="AY578" s="22" t="s">
        <v>127</v>
      </c>
      <c r="BE578" s="161">
        <f>IF(N578="základní",J578,0)</f>
        <v>0</v>
      </c>
      <c r="BF578" s="161">
        <f>IF(N578="snížená",J578,0)</f>
        <v>0</v>
      </c>
      <c r="BG578" s="161">
        <f>IF(N578="zákl. přenesená",J578,0)</f>
        <v>0</v>
      </c>
      <c r="BH578" s="161">
        <f>IF(N578="sníž. přenesená",J578,0)</f>
        <v>0</v>
      </c>
      <c r="BI578" s="161">
        <f>IF(N578="nulová",J578,0)</f>
        <v>0</v>
      </c>
      <c r="BJ578" s="22" t="s">
        <v>75</v>
      </c>
      <c r="BK578" s="161">
        <f>ROUND(I578*H578,2)</f>
        <v>0</v>
      </c>
      <c r="BL578" s="22" t="s">
        <v>134</v>
      </c>
      <c r="BM578" s="22" t="s">
        <v>821</v>
      </c>
    </row>
    <row r="579" spans="2:65" s="11" customFormat="1">
      <c r="B579" s="165"/>
      <c r="D579" s="162" t="s">
        <v>138</v>
      </c>
      <c r="E579" s="166" t="s">
        <v>5</v>
      </c>
      <c r="F579" s="167" t="s">
        <v>134</v>
      </c>
      <c r="H579" s="168">
        <v>4</v>
      </c>
      <c r="L579" s="165"/>
      <c r="M579" s="169"/>
      <c r="N579" s="170"/>
      <c r="O579" s="170"/>
      <c r="P579" s="170"/>
      <c r="Q579" s="170"/>
      <c r="R579" s="170"/>
      <c r="S579" s="170"/>
      <c r="T579" s="171"/>
      <c r="AT579" s="166" t="s">
        <v>138</v>
      </c>
      <c r="AU579" s="166" t="s">
        <v>80</v>
      </c>
      <c r="AV579" s="11" t="s">
        <v>80</v>
      </c>
      <c r="AW579" s="11" t="s">
        <v>33</v>
      </c>
      <c r="AX579" s="11" t="s">
        <v>75</v>
      </c>
      <c r="AY579" s="166" t="s">
        <v>127</v>
      </c>
    </row>
    <row r="580" spans="2:65" s="1" customFormat="1" ht="14.45" customHeight="1">
      <c r="B580" s="150"/>
      <c r="C580" s="151" t="s">
        <v>822</v>
      </c>
      <c r="D580" s="151" t="s">
        <v>129</v>
      </c>
      <c r="E580" s="152" t="s">
        <v>823</v>
      </c>
      <c r="F580" s="153" t="s">
        <v>824</v>
      </c>
      <c r="G580" s="154" t="s">
        <v>274</v>
      </c>
      <c r="H580" s="155">
        <v>63.652999999999999</v>
      </c>
      <c r="I580" s="156"/>
      <c r="J580" s="156">
        <f>ROUND(I580*H580,2)</f>
        <v>0</v>
      </c>
      <c r="K580" s="153" t="s">
        <v>133</v>
      </c>
      <c r="L580" s="36"/>
      <c r="M580" s="157" t="s">
        <v>5</v>
      </c>
      <c r="N580" s="158" t="s">
        <v>41</v>
      </c>
      <c r="O580" s="159">
        <v>0.03</v>
      </c>
      <c r="P580" s="159">
        <f>O580*H580</f>
        <v>1.9095899999999999</v>
      </c>
      <c r="Q580" s="159">
        <v>0</v>
      </c>
      <c r="R580" s="159">
        <f>Q580*H580</f>
        <v>0</v>
      </c>
      <c r="S580" s="159">
        <v>0</v>
      </c>
      <c r="T580" s="160">
        <f>S580*H580</f>
        <v>0</v>
      </c>
      <c r="AR580" s="22" t="s">
        <v>134</v>
      </c>
      <c r="AT580" s="22" t="s">
        <v>129</v>
      </c>
      <c r="AU580" s="22" t="s">
        <v>80</v>
      </c>
      <c r="AY580" s="22" t="s">
        <v>127</v>
      </c>
      <c r="BE580" s="161">
        <f>IF(N580="základní",J580,0)</f>
        <v>0</v>
      </c>
      <c r="BF580" s="161">
        <f>IF(N580="snížená",J580,0)</f>
        <v>0</v>
      </c>
      <c r="BG580" s="161">
        <f>IF(N580="zákl. přenesená",J580,0)</f>
        <v>0</v>
      </c>
      <c r="BH580" s="161">
        <f>IF(N580="sníž. přenesená",J580,0)</f>
        <v>0</v>
      </c>
      <c r="BI580" s="161">
        <f>IF(N580="nulová",J580,0)</f>
        <v>0</v>
      </c>
      <c r="BJ580" s="22" t="s">
        <v>75</v>
      </c>
      <c r="BK580" s="161">
        <f>ROUND(I580*H580,2)</f>
        <v>0</v>
      </c>
      <c r="BL580" s="22" t="s">
        <v>134</v>
      </c>
      <c r="BM580" s="22" t="s">
        <v>825</v>
      </c>
    </row>
    <row r="581" spans="2:65" s="1" customFormat="1" ht="27">
      <c r="B581" s="36"/>
      <c r="D581" s="162" t="s">
        <v>136</v>
      </c>
      <c r="F581" s="163" t="s">
        <v>826</v>
      </c>
      <c r="L581" s="36"/>
      <c r="M581" s="164"/>
      <c r="N581" s="37"/>
      <c r="O581" s="37"/>
      <c r="P581" s="37"/>
      <c r="Q581" s="37"/>
      <c r="R581" s="37"/>
      <c r="S581" s="37"/>
      <c r="T581" s="65"/>
      <c r="AT581" s="22" t="s">
        <v>136</v>
      </c>
      <c r="AU581" s="22" t="s">
        <v>80</v>
      </c>
    </row>
    <row r="582" spans="2:65" s="11" customFormat="1">
      <c r="B582" s="165"/>
      <c r="D582" s="162" t="s">
        <v>138</v>
      </c>
      <c r="E582" s="166" t="s">
        <v>5</v>
      </c>
      <c r="F582" s="167" t="s">
        <v>827</v>
      </c>
      <c r="H582" s="168">
        <v>63.652999999999999</v>
      </c>
      <c r="L582" s="165"/>
      <c r="M582" s="169"/>
      <c r="N582" s="170"/>
      <c r="O582" s="170"/>
      <c r="P582" s="170"/>
      <c r="Q582" s="170"/>
      <c r="R582" s="170"/>
      <c r="S582" s="170"/>
      <c r="T582" s="171"/>
      <c r="AT582" s="166" t="s">
        <v>138</v>
      </c>
      <c r="AU582" s="166" t="s">
        <v>80</v>
      </c>
      <c r="AV582" s="11" t="s">
        <v>80</v>
      </c>
      <c r="AW582" s="11" t="s">
        <v>33</v>
      </c>
      <c r="AX582" s="11" t="s">
        <v>70</v>
      </c>
      <c r="AY582" s="166" t="s">
        <v>127</v>
      </c>
    </row>
    <row r="583" spans="2:65" s="12" customFormat="1">
      <c r="B583" s="172"/>
      <c r="D583" s="162" t="s">
        <v>138</v>
      </c>
      <c r="E583" s="173" t="s">
        <v>5</v>
      </c>
      <c r="F583" s="174" t="s">
        <v>141</v>
      </c>
      <c r="H583" s="175">
        <v>63.652999999999999</v>
      </c>
      <c r="L583" s="172"/>
      <c r="M583" s="176"/>
      <c r="N583" s="177"/>
      <c r="O583" s="177"/>
      <c r="P583" s="177"/>
      <c r="Q583" s="177"/>
      <c r="R583" s="177"/>
      <c r="S583" s="177"/>
      <c r="T583" s="178"/>
      <c r="AT583" s="173" t="s">
        <v>138</v>
      </c>
      <c r="AU583" s="173" t="s">
        <v>80</v>
      </c>
      <c r="AV583" s="12" t="s">
        <v>134</v>
      </c>
      <c r="AW583" s="12" t="s">
        <v>33</v>
      </c>
      <c r="AX583" s="12" t="s">
        <v>75</v>
      </c>
      <c r="AY583" s="173" t="s">
        <v>127</v>
      </c>
    </row>
    <row r="584" spans="2:65" s="1" customFormat="1" ht="22.9" customHeight="1">
      <c r="B584" s="150"/>
      <c r="C584" s="151" t="s">
        <v>828</v>
      </c>
      <c r="D584" s="151" t="s">
        <v>129</v>
      </c>
      <c r="E584" s="152" t="s">
        <v>829</v>
      </c>
      <c r="F584" s="153" t="s">
        <v>830</v>
      </c>
      <c r="G584" s="154" t="s">
        <v>274</v>
      </c>
      <c r="H584" s="155">
        <v>881.92700000000002</v>
      </c>
      <c r="I584" s="156"/>
      <c r="J584" s="156">
        <f>ROUND(I584*H584,2)</f>
        <v>0</v>
      </c>
      <c r="K584" s="153" t="s">
        <v>133</v>
      </c>
      <c r="L584" s="36"/>
      <c r="M584" s="157" t="s">
        <v>5</v>
      </c>
      <c r="N584" s="158" t="s">
        <v>41</v>
      </c>
      <c r="O584" s="159">
        <v>2E-3</v>
      </c>
      <c r="P584" s="159">
        <f>O584*H584</f>
        <v>1.763854</v>
      </c>
      <c r="Q584" s="159">
        <v>0</v>
      </c>
      <c r="R584" s="159">
        <f>Q584*H584</f>
        <v>0</v>
      </c>
      <c r="S584" s="159">
        <v>0</v>
      </c>
      <c r="T584" s="160">
        <f>S584*H584</f>
        <v>0</v>
      </c>
      <c r="AR584" s="22" t="s">
        <v>134</v>
      </c>
      <c r="AT584" s="22" t="s">
        <v>129</v>
      </c>
      <c r="AU584" s="22" t="s">
        <v>80</v>
      </c>
      <c r="AY584" s="22" t="s">
        <v>127</v>
      </c>
      <c r="BE584" s="161">
        <f>IF(N584="základní",J584,0)</f>
        <v>0</v>
      </c>
      <c r="BF584" s="161">
        <f>IF(N584="snížená",J584,0)</f>
        <v>0</v>
      </c>
      <c r="BG584" s="161">
        <f>IF(N584="zákl. přenesená",J584,0)</f>
        <v>0</v>
      </c>
      <c r="BH584" s="161">
        <f>IF(N584="sníž. přenesená",J584,0)</f>
        <v>0</v>
      </c>
      <c r="BI584" s="161">
        <f>IF(N584="nulová",J584,0)</f>
        <v>0</v>
      </c>
      <c r="BJ584" s="22" t="s">
        <v>75</v>
      </c>
      <c r="BK584" s="161">
        <f>ROUND(I584*H584,2)</f>
        <v>0</v>
      </c>
      <c r="BL584" s="22" t="s">
        <v>134</v>
      </c>
      <c r="BM584" s="22" t="s">
        <v>831</v>
      </c>
    </row>
    <row r="585" spans="2:65" s="1" customFormat="1" ht="27">
      <c r="B585" s="36"/>
      <c r="D585" s="162" t="s">
        <v>136</v>
      </c>
      <c r="F585" s="163" t="s">
        <v>832</v>
      </c>
      <c r="L585" s="36"/>
      <c r="M585" s="164"/>
      <c r="N585" s="37"/>
      <c r="O585" s="37"/>
      <c r="P585" s="37"/>
      <c r="Q585" s="37"/>
      <c r="R585" s="37"/>
      <c r="S585" s="37"/>
      <c r="T585" s="65"/>
      <c r="AT585" s="22" t="s">
        <v>136</v>
      </c>
      <c r="AU585" s="22" t="s">
        <v>80</v>
      </c>
    </row>
    <row r="586" spans="2:65" s="11" customFormat="1">
      <c r="B586" s="165"/>
      <c r="D586" s="162" t="s">
        <v>138</v>
      </c>
      <c r="E586" s="166" t="s">
        <v>5</v>
      </c>
      <c r="F586" s="167" t="s">
        <v>833</v>
      </c>
      <c r="H586" s="168">
        <v>865.34</v>
      </c>
      <c r="L586" s="165"/>
      <c r="M586" s="169"/>
      <c r="N586" s="170"/>
      <c r="O586" s="170"/>
      <c r="P586" s="170"/>
      <c r="Q586" s="170"/>
      <c r="R586" s="170"/>
      <c r="S586" s="170"/>
      <c r="T586" s="171"/>
      <c r="AT586" s="166" t="s">
        <v>138</v>
      </c>
      <c r="AU586" s="166" t="s">
        <v>80</v>
      </c>
      <c r="AV586" s="11" t="s">
        <v>80</v>
      </c>
      <c r="AW586" s="11" t="s">
        <v>33</v>
      </c>
      <c r="AX586" s="11" t="s">
        <v>70</v>
      </c>
      <c r="AY586" s="166" t="s">
        <v>127</v>
      </c>
    </row>
    <row r="587" spans="2:65" s="11" customFormat="1">
      <c r="B587" s="165"/>
      <c r="D587" s="162" t="s">
        <v>138</v>
      </c>
      <c r="E587" s="166" t="s">
        <v>5</v>
      </c>
      <c r="F587" s="167" t="s">
        <v>834</v>
      </c>
      <c r="H587" s="168">
        <v>16.587</v>
      </c>
      <c r="L587" s="165"/>
      <c r="M587" s="169"/>
      <c r="N587" s="170"/>
      <c r="O587" s="170"/>
      <c r="P587" s="170"/>
      <c r="Q587" s="170"/>
      <c r="R587" s="170"/>
      <c r="S587" s="170"/>
      <c r="T587" s="171"/>
      <c r="AT587" s="166" t="s">
        <v>138</v>
      </c>
      <c r="AU587" s="166" t="s">
        <v>80</v>
      </c>
      <c r="AV587" s="11" t="s">
        <v>80</v>
      </c>
      <c r="AW587" s="11" t="s">
        <v>33</v>
      </c>
      <c r="AX587" s="11" t="s">
        <v>70</v>
      </c>
      <c r="AY587" s="166" t="s">
        <v>127</v>
      </c>
    </row>
    <row r="588" spans="2:65" s="12" customFormat="1">
      <c r="B588" s="172"/>
      <c r="D588" s="162" t="s">
        <v>138</v>
      </c>
      <c r="E588" s="173" t="s">
        <v>5</v>
      </c>
      <c r="F588" s="174" t="s">
        <v>141</v>
      </c>
      <c r="H588" s="175">
        <v>881.92700000000002</v>
      </c>
      <c r="L588" s="172"/>
      <c r="M588" s="176"/>
      <c r="N588" s="177"/>
      <c r="O588" s="177"/>
      <c r="P588" s="177"/>
      <c r="Q588" s="177"/>
      <c r="R588" s="177"/>
      <c r="S588" s="177"/>
      <c r="T588" s="178"/>
      <c r="AT588" s="173" t="s">
        <v>138</v>
      </c>
      <c r="AU588" s="173" t="s">
        <v>80</v>
      </c>
      <c r="AV588" s="12" t="s">
        <v>134</v>
      </c>
      <c r="AW588" s="12" t="s">
        <v>33</v>
      </c>
      <c r="AX588" s="12" t="s">
        <v>75</v>
      </c>
      <c r="AY588" s="173" t="s">
        <v>127</v>
      </c>
    </row>
    <row r="589" spans="2:65" s="1" customFormat="1" ht="14.45" customHeight="1">
      <c r="B589" s="150"/>
      <c r="C589" s="151" t="s">
        <v>835</v>
      </c>
      <c r="D589" s="151" t="s">
        <v>129</v>
      </c>
      <c r="E589" s="152" t="s">
        <v>836</v>
      </c>
      <c r="F589" s="153" t="s">
        <v>837</v>
      </c>
      <c r="G589" s="154" t="s">
        <v>274</v>
      </c>
      <c r="H589" s="155">
        <v>7.875</v>
      </c>
      <c r="I589" s="156"/>
      <c r="J589" s="156">
        <f>ROUND(I589*H589,2)</f>
        <v>0</v>
      </c>
      <c r="K589" s="153" t="s">
        <v>133</v>
      </c>
      <c r="L589" s="36"/>
      <c r="M589" s="157" t="s">
        <v>5</v>
      </c>
      <c r="N589" s="158" t="s">
        <v>41</v>
      </c>
      <c r="O589" s="159">
        <v>0.83499999999999996</v>
      </c>
      <c r="P589" s="159">
        <f>O589*H589</f>
        <v>6.5756249999999996</v>
      </c>
      <c r="Q589" s="159">
        <v>0</v>
      </c>
      <c r="R589" s="159">
        <f>Q589*H589</f>
        <v>0</v>
      </c>
      <c r="S589" s="159">
        <v>0</v>
      </c>
      <c r="T589" s="160">
        <f>S589*H589</f>
        <v>0</v>
      </c>
      <c r="AR589" s="22" t="s">
        <v>134</v>
      </c>
      <c r="AT589" s="22" t="s">
        <v>129</v>
      </c>
      <c r="AU589" s="22" t="s">
        <v>80</v>
      </c>
      <c r="AY589" s="22" t="s">
        <v>127</v>
      </c>
      <c r="BE589" s="161">
        <f>IF(N589="základní",J589,0)</f>
        <v>0</v>
      </c>
      <c r="BF589" s="161">
        <f>IF(N589="snížená",J589,0)</f>
        <v>0</v>
      </c>
      <c r="BG589" s="161">
        <f>IF(N589="zákl. přenesená",J589,0)</f>
        <v>0</v>
      </c>
      <c r="BH589" s="161">
        <f>IF(N589="sníž. přenesená",J589,0)</f>
        <v>0</v>
      </c>
      <c r="BI589" s="161">
        <f>IF(N589="nulová",J589,0)</f>
        <v>0</v>
      </c>
      <c r="BJ589" s="22" t="s">
        <v>75</v>
      </c>
      <c r="BK589" s="161">
        <f>ROUND(I589*H589,2)</f>
        <v>0</v>
      </c>
      <c r="BL589" s="22" t="s">
        <v>134</v>
      </c>
      <c r="BM589" s="22" t="s">
        <v>838</v>
      </c>
    </row>
    <row r="590" spans="2:65" s="1" customFormat="1" ht="27">
      <c r="B590" s="36"/>
      <c r="D590" s="162" t="s">
        <v>136</v>
      </c>
      <c r="F590" s="163" t="s">
        <v>839</v>
      </c>
      <c r="L590" s="36"/>
      <c r="M590" s="164"/>
      <c r="N590" s="37"/>
      <c r="O590" s="37"/>
      <c r="P590" s="37"/>
      <c r="Q590" s="37"/>
      <c r="R590" s="37"/>
      <c r="S590" s="37"/>
      <c r="T590" s="65"/>
      <c r="AT590" s="22" t="s">
        <v>136</v>
      </c>
      <c r="AU590" s="22" t="s">
        <v>80</v>
      </c>
    </row>
    <row r="591" spans="2:65" s="11" customFormat="1">
      <c r="B591" s="165"/>
      <c r="D591" s="162" t="s">
        <v>138</v>
      </c>
      <c r="E591" s="166" t="s">
        <v>5</v>
      </c>
      <c r="F591" s="167" t="s">
        <v>840</v>
      </c>
      <c r="H591" s="168">
        <v>7.875</v>
      </c>
      <c r="L591" s="165"/>
      <c r="M591" s="169"/>
      <c r="N591" s="170"/>
      <c r="O591" s="170"/>
      <c r="P591" s="170"/>
      <c r="Q591" s="170"/>
      <c r="R591" s="170"/>
      <c r="S591" s="170"/>
      <c r="T591" s="171"/>
      <c r="AT591" s="166" t="s">
        <v>138</v>
      </c>
      <c r="AU591" s="166" t="s">
        <v>80</v>
      </c>
      <c r="AV591" s="11" t="s">
        <v>80</v>
      </c>
      <c r="AW591" s="11" t="s">
        <v>33</v>
      </c>
      <c r="AX591" s="11" t="s">
        <v>70</v>
      </c>
      <c r="AY591" s="166" t="s">
        <v>127</v>
      </c>
    </row>
    <row r="592" spans="2:65" s="12" customFormat="1">
      <c r="B592" s="172"/>
      <c r="D592" s="162" t="s">
        <v>138</v>
      </c>
      <c r="E592" s="173" t="s">
        <v>5</v>
      </c>
      <c r="F592" s="174" t="s">
        <v>141</v>
      </c>
      <c r="H592" s="175">
        <v>7.875</v>
      </c>
      <c r="L592" s="172"/>
      <c r="M592" s="176"/>
      <c r="N592" s="177"/>
      <c r="O592" s="177"/>
      <c r="P592" s="177"/>
      <c r="Q592" s="177"/>
      <c r="R592" s="177"/>
      <c r="S592" s="177"/>
      <c r="T592" s="178"/>
      <c r="AT592" s="173" t="s">
        <v>138</v>
      </c>
      <c r="AU592" s="173" t="s">
        <v>80</v>
      </c>
      <c r="AV592" s="12" t="s">
        <v>134</v>
      </c>
      <c r="AW592" s="12" t="s">
        <v>33</v>
      </c>
      <c r="AX592" s="12" t="s">
        <v>75</v>
      </c>
      <c r="AY592" s="173" t="s">
        <v>127</v>
      </c>
    </row>
    <row r="593" spans="2:65" s="1" customFormat="1" ht="14.45" customHeight="1">
      <c r="B593" s="150"/>
      <c r="C593" s="151" t="s">
        <v>841</v>
      </c>
      <c r="D593" s="151" t="s">
        <v>129</v>
      </c>
      <c r="E593" s="152" t="s">
        <v>842</v>
      </c>
      <c r="F593" s="153" t="s">
        <v>843</v>
      </c>
      <c r="G593" s="154" t="s">
        <v>274</v>
      </c>
      <c r="H593" s="155">
        <v>70.875</v>
      </c>
      <c r="I593" s="156"/>
      <c r="J593" s="156">
        <f>ROUND(I593*H593,2)</f>
        <v>0</v>
      </c>
      <c r="K593" s="153" t="s">
        <v>133</v>
      </c>
      <c r="L593" s="36"/>
      <c r="M593" s="157" t="s">
        <v>5</v>
      </c>
      <c r="N593" s="158" t="s">
        <v>41</v>
      </c>
      <c r="O593" s="159">
        <v>4.0000000000000001E-3</v>
      </c>
      <c r="P593" s="159">
        <f>O593*H593</f>
        <v>0.28350000000000003</v>
      </c>
      <c r="Q593" s="159">
        <v>0</v>
      </c>
      <c r="R593" s="159">
        <f>Q593*H593</f>
        <v>0</v>
      </c>
      <c r="S593" s="159">
        <v>0</v>
      </c>
      <c r="T593" s="160">
        <f>S593*H593</f>
        <v>0</v>
      </c>
      <c r="AR593" s="22" t="s">
        <v>134</v>
      </c>
      <c r="AT593" s="22" t="s">
        <v>129</v>
      </c>
      <c r="AU593" s="22" t="s">
        <v>80</v>
      </c>
      <c r="AY593" s="22" t="s">
        <v>127</v>
      </c>
      <c r="BE593" s="161">
        <f>IF(N593="základní",J593,0)</f>
        <v>0</v>
      </c>
      <c r="BF593" s="161">
        <f>IF(N593="snížená",J593,0)</f>
        <v>0</v>
      </c>
      <c r="BG593" s="161">
        <f>IF(N593="zákl. přenesená",J593,0)</f>
        <v>0</v>
      </c>
      <c r="BH593" s="161">
        <f>IF(N593="sníž. přenesená",J593,0)</f>
        <v>0</v>
      </c>
      <c r="BI593" s="161">
        <f>IF(N593="nulová",J593,0)</f>
        <v>0</v>
      </c>
      <c r="BJ593" s="22" t="s">
        <v>75</v>
      </c>
      <c r="BK593" s="161">
        <f>ROUND(I593*H593,2)</f>
        <v>0</v>
      </c>
      <c r="BL593" s="22" t="s">
        <v>134</v>
      </c>
      <c r="BM593" s="22" t="s">
        <v>844</v>
      </c>
    </row>
    <row r="594" spans="2:65" s="1" customFormat="1" ht="27">
      <c r="B594" s="36"/>
      <c r="D594" s="162" t="s">
        <v>136</v>
      </c>
      <c r="F594" s="163" t="s">
        <v>845</v>
      </c>
      <c r="L594" s="36"/>
      <c r="M594" s="164"/>
      <c r="N594" s="37"/>
      <c r="O594" s="37"/>
      <c r="P594" s="37"/>
      <c r="Q594" s="37"/>
      <c r="R594" s="37"/>
      <c r="S594" s="37"/>
      <c r="T594" s="65"/>
      <c r="AT594" s="22" t="s">
        <v>136</v>
      </c>
      <c r="AU594" s="22" t="s">
        <v>80</v>
      </c>
    </row>
    <row r="595" spans="2:65" s="11" customFormat="1">
      <c r="B595" s="165"/>
      <c r="D595" s="162" t="s">
        <v>138</v>
      </c>
      <c r="E595" s="166" t="s">
        <v>5</v>
      </c>
      <c r="F595" s="167" t="s">
        <v>846</v>
      </c>
      <c r="H595" s="168">
        <v>70.875</v>
      </c>
      <c r="L595" s="165"/>
      <c r="M595" s="169"/>
      <c r="N595" s="170"/>
      <c r="O595" s="170"/>
      <c r="P595" s="170"/>
      <c r="Q595" s="170"/>
      <c r="R595" s="170"/>
      <c r="S595" s="170"/>
      <c r="T595" s="171"/>
      <c r="AT595" s="166" t="s">
        <v>138</v>
      </c>
      <c r="AU595" s="166" t="s">
        <v>80</v>
      </c>
      <c r="AV595" s="11" t="s">
        <v>80</v>
      </c>
      <c r="AW595" s="11" t="s">
        <v>33</v>
      </c>
      <c r="AX595" s="11" t="s">
        <v>70</v>
      </c>
      <c r="AY595" s="166" t="s">
        <v>127</v>
      </c>
    </row>
    <row r="596" spans="2:65" s="12" customFormat="1">
      <c r="B596" s="172"/>
      <c r="D596" s="162" t="s">
        <v>138</v>
      </c>
      <c r="E596" s="173" t="s">
        <v>5</v>
      </c>
      <c r="F596" s="174" t="s">
        <v>141</v>
      </c>
      <c r="H596" s="175">
        <v>70.875</v>
      </c>
      <c r="L596" s="172"/>
      <c r="M596" s="176"/>
      <c r="N596" s="177"/>
      <c r="O596" s="177"/>
      <c r="P596" s="177"/>
      <c r="Q596" s="177"/>
      <c r="R596" s="177"/>
      <c r="S596" s="177"/>
      <c r="T596" s="178"/>
      <c r="AT596" s="173" t="s">
        <v>138</v>
      </c>
      <c r="AU596" s="173" t="s">
        <v>80</v>
      </c>
      <c r="AV596" s="12" t="s">
        <v>134</v>
      </c>
      <c r="AW596" s="12" t="s">
        <v>33</v>
      </c>
      <c r="AX596" s="12" t="s">
        <v>75</v>
      </c>
      <c r="AY596" s="173" t="s">
        <v>127</v>
      </c>
    </row>
    <row r="597" spans="2:65" s="1" customFormat="1" ht="22.9" customHeight="1">
      <c r="B597" s="150"/>
      <c r="C597" s="151" t="s">
        <v>847</v>
      </c>
      <c r="D597" s="151" t="s">
        <v>129</v>
      </c>
      <c r="E597" s="152" t="s">
        <v>848</v>
      </c>
      <c r="F597" s="153" t="s">
        <v>849</v>
      </c>
      <c r="G597" s="154" t="s">
        <v>274</v>
      </c>
      <c r="H597" s="155">
        <v>7.875</v>
      </c>
      <c r="I597" s="156"/>
      <c r="J597" s="156">
        <f>ROUND(I597*H597,2)</f>
        <v>0</v>
      </c>
      <c r="K597" s="153" t="s">
        <v>133</v>
      </c>
      <c r="L597" s="36"/>
      <c r="M597" s="157" t="s">
        <v>5</v>
      </c>
      <c r="N597" s="158" t="s">
        <v>41</v>
      </c>
      <c r="O597" s="159">
        <v>0</v>
      </c>
      <c r="P597" s="159">
        <f>O597*H597</f>
        <v>0</v>
      </c>
      <c r="Q597" s="159">
        <v>0</v>
      </c>
      <c r="R597" s="159">
        <f>Q597*H597</f>
        <v>0</v>
      </c>
      <c r="S597" s="159">
        <v>0</v>
      </c>
      <c r="T597" s="160">
        <f>S597*H597</f>
        <v>0</v>
      </c>
      <c r="AR597" s="22" t="s">
        <v>134</v>
      </c>
      <c r="AT597" s="22" t="s">
        <v>129</v>
      </c>
      <c r="AU597" s="22" t="s">
        <v>80</v>
      </c>
      <c r="AY597" s="22" t="s">
        <v>127</v>
      </c>
      <c r="BE597" s="161">
        <f>IF(N597="základní",J597,0)</f>
        <v>0</v>
      </c>
      <c r="BF597" s="161">
        <f>IF(N597="snížená",J597,0)</f>
        <v>0</v>
      </c>
      <c r="BG597" s="161">
        <f>IF(N597="zákl. přenesená",J597,0)</f>
        <v>0</v>
      </c>
      <c r="BH597" s="161">
        <f>IF(N597="sníž. přenesená",J597,0)</f>
        <v>0</v>
      </c>
      <c r="BI597" s="161">
        <f>IF(N597="nulová",J597,0)</f>
        <v>0</v>
      </c>
      <c r="BJ597" s="22" t="s">
        <v>75</v>
      </c>
      <c r="BK597" s="161">
        <f>ROUND(I597*H597,2)</f>
        <v>0</v>
      </c>
      <c r="BL597" s="22" t="s">
        <v>134</v>
      </c>
      <c r="BM597" s="22" t="s">
        <v>850</v>
      </c>
    </row>
    <row r="598" spans="2:65" s="1" customFormat="1" ht="27">
      <c r="B598" s="36"/>
      <c r="D598" s="162" t="s">
        <v>136</v>
      </c>
      <c r="F598" s="163" t="s">
        <v>851</v>
      </c>
      <c r="L598" s="36"/>
      <c r="M598" s="164"/>
      <c r="N598" s="37"/>
      <c r="O598" s="37"/>
      <c r="P598" s="37"/>
      <c r="Q598" s="37"/>
      <c r="R598" s="37"/>
      <c r="S598" s="37"/>
      <c r="T598" s="65"/>
      <c r="AT598" s="22" t="s">
        <v>136</v>
      </c>
      <c r="AU598" s="22" t="s">
        <v>80</v>
      </c>
    </row>
    <row r="599" spans="2:65" s="11" customFormat="1">
      <c r="B599" s="165"/>
      <c r="D599" s="162" t="s">
        <v>138</v>
      </c>
      <c r="E599" s="166" t="s">
        <v>5</v>
      </c>
      <c r="F599" s="167" t="s">
        <v>840</v>
      </c>
      <c r="H599" s="168">
        <v>7.875</v>
      </c>
      <c r="L599" s="165"/>
      <c r="M599" s="169"/>
      <c r="N599" s="170"/>
      <c r="O599" s="170"/>
      <c r="P599" s="170"/>
      <c r="Q599" s="170"/>
      <c r="R599" s="170"/>
      <c r="S599" s="170"/>
      <c r="T599" s="171"/>
      <c r="AT599" s="166" t="s">
        <v>138</v>
      </c>
      <c r="AU599" s="166" t="s">
        <v>80</v>
      </c>
      <c r="AV599" s="11" t="s">
        <v>80</v>
      </c>
      <c r="AW599" s="11" t="s">
        <v>33</v>
      </c>
      <c r="AX599" s="11" t="s">
        <v>75</v>
      </c>
      <c r="AY599" s="166" t="s">
        <v>127</v>
      </c>
    </row>
    <row r="600" spans="2:65" s="1" customFormat="1" ht="34.15" customHeight="1">
      <c r="B600" s="150"/>
      <c r="C600" s="151" t="s">
        <v>852</v>
      </c>
      <c r="D600" s="151" t="s">
        <v>129</v>
      </c>
      <c r="E600" s="152" t="s">
        <v>853</v>
      </c>
      <c r="F600" s="153" t="s">
        <v>854</v>
      </c>
      <c r="G600" s="154" t="s">
        <v>274</v>
      </c>
      <c r="H600" s="155">
        <v>61.81</v>
      </c>
      <c r="I600" s="156"/>
      <c r="J600" s="156">
        <f>ROUND(I600*H600,2)</f>
        <v>0</v>
      </c>
      <c r="K600" s="153" t="s">
        <v>133</v>
      </c>
      <c r="L600" s="36"/>
      <c r="M600" s="157" t="s">
        <v>5</v>
      </c>
      <c r="N600" s="158" t="s">
        <v>41</v>
      </c>
      <c r="O600" s="159">
        <v>0</v>
      </c>
      <c r="P600" s="159">
        <f>O600*H600</f>
        <v>0</v>
      </c>
      <c r="Q600" s="159">
        <v>0</v>
      </c>
      <c r="R600" s="159">
        <f>Q600*H600</f>
        <v>0</v>
      </c>
      <c r="S600" s="159">
        <v>0</v>
      </c>
      <c r="T600" s="160">
        <f>S600*H600</f>
        <v>0</v>
      </c>
      <c r="AR600" s="22" t="s">
        <v>134</v>
      </c>
      <c r="AT600" s="22" t="s">
        <v>129</v>
      </c>
      <c r="AU600" s="22" t="s">
        <v>80</v>
      </c>
      <c r="AY600" s="22" t="s">
        <v>127</v>
      </c>
      <c r="BE600" s="161">
        <f>IF(N600="základní",J600,0)</f>
        <v>0</v>
      </c>
      <c r="BF600" s="161">
        <f>IF(N600="snížená",J600,0)</f>
        <v>0</v>
      </c>
      <c r="BG600" s="161">
        <f>IF(N600="zákl. přenesená",J600,0)</f>
        <v>0</v>
      </c>
      <c r="BH600" s="161">
        <f>IF(N600="sníž. přenesená",J600,0)</f>
        <v>0</v>
      </c>
      <c r="BI600" s="161">
        <f>IF(N600="nulová",J600,0)</f>
        <v>0</v>
      </c>
      <c r="BJ600" s="22" t="s">
        <v>75</v>
      </c>
      <c r="BK600" s="161">
        <f>ROUND(I600*H600,2)</f>
        <v>0</v>
      </c>
      <c r="BL600" s="22" t="s">
        <v>134</v>
      </c>
      <c r="BM600" s="22" t="s">
        <v>855</v>
      </c>
    </row>
    <row r="601" spans="2:65" s="1" customFormat="1" ht="27">
      <c r="B601" s="36"/>
      <c r="D601" s="162" t="s">
        <v>136</v>
      </c>
      <c r="F601" s="163" t="s">
        <v>856</v>
      </c>
      <c r="L601" s="36"/>
      <c r="M601" s="164"/>
      <c r="N601" s="37"/>
      <c r="O601" s="37"/>
      <c r="P601" s="37"/>
      <c r="Q601" s="37"/>
      <c r="R601" s="37"/>
      <c r="S601" s="37"/>
      <c r="T601" s="65"/>
      <c r="AT601" s="22" t="s">
        <v>136</v>
      </c>
      <c r="AU601" s="22" t="s">
        <v>80</v>
      </c>
    </row>
    <row r="602" spans="2:65" s="11" customFormat="1">
      <c r="B602" s="165"/>
      <c r="D602" s="162" t="s">
        <v>138</v>
      </c>
      <c r="E602" s="166" t="s">
        <v>5</v>
      </c>
      <c r="F602" s="167" t="s">
        <v>857</v>
      </c>
      <c r="H602" s="168">
        <v>61.81</v>
      </c>
      <c r="L602" s="165"/>
      <c r="M602" s="169"/>
      <c r="N602" s="170"/>
      <c r="O602" s="170"/>
      <c r="P602" s="170"/>
      <c r="Q602" s="170"/>
      <c r="R602" s="170"/>
      <c r="S602" s="170"/>
      <c r="T602" s="171"/>
      <c r="AT602" s="166" t="s">
        <v>138</v>
      </c>
      <c r="AU602" s="166" t="s">
        <v>80</v>
      </c>
      <c r="AV602" s="11" t="s">
        <v>80</v>
      </c>
      <c r="AW602" s="11" t="s">
        <v>33</v>
      </c>
      <c r="AX602" s="11" t="s">
        <v>70</v>
      </c>
      <c r="AY602" s="166" t="s">
        <v>127</v>
      </c>
    </row>
    <row r="603" spans="2:65" s="12" customFormat="1">
      <c r="B603" s="172"/>
      <c r="D603" s="162" t="s">
        <v>138</v>
      </c>
      <c r="E603" s="173" t="s">
        <v>5</v>
      </c>
      <c r="F603" s="174" t="s">
        <v>141</v>
      </c>
      <c r="H603" s="175">
        <v>61.81</v>
      </c>
      <c r="L603" s="172"/>
      <c r="M603" s="176"/>
      <c r="N603" s="177"/>
      <c r="O603" s="177"/>
      <c r="P603" s="177"/>
      <c r="Q603" s="177"/>
      <c r="R603" s="177"/>
      <c r="S603" s="177"/>
      <c r="T603" s="178"/>
      <c r="AT603" s="173" t="s">
        <v>138</v>
      </c>
      <c r="AU603" s="173" t="s">
        <v>80</v>
      </c>
      <c r="AV603" s="12" t="s">
        <v>134</v>
      </c>
      <c r="AW603" s="12" t="s">
        <v>33</v>
      </c>
      <c r="AX603" s="12" t="s">
        <v>75</v>
      </c>
      <c r="AY603" s="173" t="s">
        <v>127</v>
      </c>
    </row>
    <row r="604" spans="2:65" s="1" customFormat="1" ht="22.9" customHeight="1">
      <c r="B604" s="150"/>
      <c r="C604" s="151" t="s">
        <v>145</v>
      </c>
      <c r="D604" s="151" t="s">
        <v>129</v>
      </c>
      <c r="E604" s="152" t="s">
        <v>858</v>
      </c>
      <c r="F604" s="153" t="s">
        <v>859</v>
      </c>
      <c r="G604" s="154" t="s">
        <v>274</v>
      </c>
      <c r="H604" s="155">
        <v>1.843</v>
      </c>
      <c r="I604" s="156"/>
      <c r="J604" s="156">
        <f>ROUND(I604*H604,2)</f>
        <v>0</v>
      </c>
      <c r="K604" s="153" t="s">
        <v>133</v>
      </c>
      <c r="L604" s="36"/>
      <c r="M604" s="157" t="s">
        <v>5</v>
      </c>
      <c r="N604" s="158" t="s">
        <v>41</v>
      </c>
      <c r="O604" s="159">
        <v>0</v>
      </c>
      <c r="P604" s="159">
        <f>O604*H604</f>
        <v>0</v>
      </c>
      <c r="Q604" s="159">
        <v>0</v>
      </c>
      <c r="R604" s="159">
        <f>Q604*H604</f>
        <v>0</v>
      </c>
      <c r="S604" s="159">
        <v>0</v>
      </c>
      <c r="T604" s="160">
        <f>S604*H604</f>
        <v>0</v>
      </c>
      <c r="AR604" s="22" t="s">
        <v>134</v>
      </c>
      <c r="AT604" s="22" t="s">
        <v>129</v>
      </c>
      <c r="AU604" s="22" t="s">
        <v>80</v>
      </c>
      <c r="AY604" s="22" t="s">
        <v>127</v>
      </c>
      <c r="BE604" s="161">
        <f>IF(N604="základní",J604,0)</f>
        <v>0</v>
      </c>
      <c r="BF604" s="161">
        <f>IF(N604="snížená",J604,0)</f>
        <v>0</v>
      </c>
      <c r="BG604" s="161">
        <f>IF(N604="zákl. přenesená",J604,0)</f>
        <v>0</v>
      </c>
      <c r="BH604" s="161">
        <f>IF(N604="sníž. přenesená",J604,0)</f>
        <v>0</v>
      </c>
      <c r="BI604" s="161">
        <f>IF(N604="nulová",J604,0)</f>
        <v>0</v>
      </c>
      <c r="BJ604" s="22" t="s">
        <v>75</v>
      </c>
      <c r="BK604" s="161">
        <f>ROUND(I604*H604,2)</f>
        <v>0</v>
      </c>
      <c r="BL604" s="22" t="s">
        <v>134</v>
      </c>
      <c r="BM604" s="22" t="s">
        <v>860</v>
      </c>
    </row>
    <row r="605" spans="2:65" s="1" customFormat="1" ht="27">
      <c r="B605" s="36"/>
      <c r="D605" s="162" t="s">
        <v>136</v>
      </c>
      <c r="F605" s="163" t="s">
        <v>276</v>
      </c>
      <c r="L605" s="36"/>
      <c r="M605" s="164"/>
      <c r="N605" s="37"/>
      <c r="O605" s="37"/>
      <c r="P605" s="37"/>
      <c r="Q605" s="37"/>
      <c r="R605" s="37"/>
      <c r="S605" s="37"/>
      <c r="T605" s="65"/>
      <c r="AT605" s="22" t="s">
        <v>136</v>
      </c>
      <c r="AU605" s="22" t="s">
        <v>80</v>
      </c>
    </row>
    <row r="606" spans="2:65" s="11" customFormat="1">
      <c r="B606" s="165"/>
      <c r="D606" s="162" t="s">
        <v>138</v>
      </c>
      <c r="E606" s="166" t="s">
        <v>5</v>
      </c>
      <c r="F606" s="167" t="s">
        <v>861</v>
      </c>
      <c r="H606" s="168">
        <v>1.843</v>
      </c>
      <c r="L606" s="165"/>
      <c r="M606" s="169"/>
      <c r="N606" s="170"/>
      <c r="O606" s="170"/>
      <c r="P606" s="170"/>
      <c r="Q606" s="170"/>
      <c r="R606" s="170"/>
      <c r="S606" s="170"/>
      <c r="T606" s="171"/>
      <c r="AT606" s="166" t="s">
        <v>138</v>
      </c>
      <c r="AU606" s="166" t="s">
        <v>80</v>
      </c>
      <c r="AV606" s="11" t="s">
        <v>80</v>
      </c>
      <c r="AW606" s="11" t="s">
        <v>33</v>
      </c>
      <c r="AX606" s="11" t="s">
        <v>75</v>
      </c>
      <c r="AY606" s="166" t="s">
        <v>127</v>
      </c>
    </row>
    <row r="607" spans="2:65" s="10" customFormat="1" ht="29.85" customHeight="1">
      <c r="B607" s="138"/>
      <c r="D607" s="139" t="s">
        <v>69</v>
      </c>
      <c r="E607" s="148" t="s">
        <v>862</v>
      </c>
      <c r="F607" s="148" t="s">
        <v>863</v>
      </c>
      <c r="J607" s="149">
        <f>BK607</f>
        <v>0</v>
      </c>
      <c r="L607" s="138"/>
      <c r="M607" s="142"/>
      <c r="N607" s="143"/>
      <c r="O607" s="143"/>
      <c r="P607" s="144">
        <f>SUM(P608:P609)</f>
        <v>219.11462200000003</v>
      </c>
      <c r="Q607" s="143"/>
      <c r="R607" s="144">
        <f>SUM(R608:R609)</f>
        <v>0</v>
      </c>
      <c r="S607" s="143"/>
      <c r="T607" s="145">
        <f>SUM(T608:T609)</f>
        <v>0</v>
      </c>
      <c r="AR607" s="139" t="s">
        <v>75</v>
      </c>
      <c r="AT607" s="146" t="s">
        <v>69</v>
      </c>
      <c r="AU607" s="146" t="s">
        <v>75</v>
      </c>
      <c r="AY607" s="139" t="s">
        <v>127</v>
      </c>
      <c r="BK607" s="147">
        <f>SUM(BK608:BK609)</f>
        <v>0</v>
      </c>
    </row>
    <row r="608" spans="2:65" s="1" customFormat="1" ht="14.45" customHeight="1">
      <c r="B608" s="150"/>
      <c r="C608" s="151" t="s">
        <v>864</v>
      </c>
      <c r="D608" s="151" t="s">
        <v>129</v>
      </c>
      <c r="E608" s="152" t="s">
        <v>865</v>
      </c>
      <c r="F608" s="153" t="s">
        <v>866</v>
      </c>
      <c r="G608" s="154" t="s">
        <v>274</v>
      </c>
      <c r="H608" s="155">
        <v>551.92600000000004</v>
      </c>
      <c r="I608" s="156"/>
      <c r="J608" s="156">
        <f>ROUND(I608*H608,2)</f>
        <v>0</v>
      </c>
      <c r="K608" s="153" t="s">
        <v>133</v>
      </c>
      <c r="L608" s="36"/>
      <c r="M608" s="157" t="s">
        <v>5</v>
      </c>
      <c r="N608" s="158" t="s">
        <v>41</v>
      </c>
      <c r="O608" s="159">
        <v>0.39700000000000002</v>
      </c>
      <c r="P608" s="159">
        <f>O608*H608</f>
        <v>219.11462200000003</v>
      </c>
      <c r="Q608" s="159">
        <v>0</v>
      </c>
      <c r="R608" s="159">
        <f>Q608*H608</f>
        <v>0</v>
      </c>
      <c r="S608" s="159">
        <v>0</v>
      </c>
      <c r="T608" s="160">
        <f>S608*H608</f>
        <v>0</v>
      </c>
      <c r="AR608" s="22" t="s">
        <v>134</v>
      </c>
      <c r="AT608" s="22" t="s">
        <v>129</v>
      </c>
      <c r="AU608" s="22" t="s">
        <v>80</v>
      </c>
      <c r="AY608" s="22" t="s">
        <v>127</v>
      </c>
      <c r="BE608" s="161">
        <f>IF(N608="základní",J608,0)</f>
        <v>0</v>
      </c>
      <c r="BF608" s="161">
        <f>IF(N608="snížená",J608,0)</f>
        <v>0</v>
      </c>
      <c r="BG608" s="161">
        <f>IF(N608="zákl. přenesená",J608,0)</f>
        <v>0</v>
      </c>
      <c r="BH608" s="161">
        <f>IF(N608="sníž. přenesená",J608,0)</f>
        <v>0</v>
      </c>
      <c r="BI608" s="161">
        <f>IF(N608="nulová",J608,0)</f>
        <v>0</v>
      </c>
      <c r="BJ608" s="22" t="s">
        <v>75</v>
      </c>
      <c r="BK608" s="161">
        <f>ROUND(I608*H608,2)</f>
        <v>0</v>
      </c>
      <c r="BL608" s="22" t="s">
        <v>134</v>
      </c>
      <c r="BM608" s="22" t="s">
        <v>867</v>
      </c>
    </row>
    <row r="609" spans="2:65" s="1" customFormat="1" ht="27">
      <c r="B609" s="36"/>
      <c r="D609" s="162" t="s">
        <v>136</v>
      </c>
      <c r="F609" s="163" t="s">
        <v>868</v>
      </c>
      <c r="L609" s="36"/>
      <c r="M609" s="164"/>
      <c r="N609" s="37"/>
      <c r="O609" s="37"/>
      <c r="P609" s="37"/>
      <c r="Q609" s="37"/>
      <c r="R609" s="37"/>
      <c r="S609" s="37"/>
      <c r="T609" s="65"/>
      <c r="AT609" s="22" t="s">
        <v>136</v>
      </c>
      <c r="AU609" s="22" t="s">
        <v>80</v>
      </c>
    </row>
    <row r="610" spans="2:65" s="10" customFormat="1" ht="37.35" customHeight="1">
      <c r="B610" s="138"/>
      <c r="D610" s="139" t="s">
        <v>69</v>
      </c>
      <c r="E610" s="140" t="s">
        <v>289</v>
      </c>
      <c r="F610" s="140" t="s">
        <v>869</v>
      </c>
      <c r="J610" s="141">
        <f>BK610</f>
        <v>0</v>
      </c>
      <c r="L610" s="138"/>
      <c r="M610" s="142"/>
      <c r="N610" s="143"/>
      <c r="O610" s="143"/>
      <c r="P610" s="144">
        <f>P611</f>
        <v>1068.0909999999999</v>
      </c>
      <c r="Q610" s="143"/>
      <c r="R610" s="144">
        <f>R611</f>
        <v>4.1850000000000005</v>
      </c>
      <c r="S610" s="143"/>
      <c r="T610" s="145">
        <f>T611</f>
        <v>0</v>
      </c>
      <c r="AR610" s="139" t="s">
        <v>146</v>
      </c>
      <c r="AT610" s="146" t="s">
        <v>69</v>
      </c>
      <c r="AU610" s="146" t="s">
        <v>70</v>
      </c>
      <c r="AY610" s="139" t="s">
        <v>127</v>
      </c>
      <c r="BK610" s="147">
        <f>BK611</f>
        <v>0</v>
      </c>
    </row>
    <row r="611" spans="2:65" s="10" customFormat="1" ht="19.899999999999999" customHeight="1">
      <c r="B611" s="138"/>
      <c r="D611" s="139" t="s">
        <v>69</v>
      </c>
      <c r="E611" s="148" t="s">
        <v>870</v>
      </c>
      <c r="F611" s="148" t="s">
        <v>871</v>
      </c>
      <c r="J611" s="149">
        <f>BK611</f>
        <v>0</v>
      </c>
      <c r="L611" s="138"/>
      <c r="M611" s="142"/>
      <c r="N611" s="143"/>
      <c r="O611" s="143"/>
      <c r="P611" s="144">
        <f>SUM(P612:P617)</f>
        <v>1068.0909999999999</v>
      </c>
      <c r="Q611" s="143"/>
      <c r="R611" s="144">
        <f>SUM(R612:R617)</f>
        <v>4.1850000000000005</v>
      </c>
      <c r="S611" s="143"/>
      <c r="T611" s="145">
        <f>SUM(T612:T617)</f>
        <v>0</v>
      </c>
      <c r="AR611" s="139" t="s">
        <v>146</v>
      </c>
      <c r="AT611" s="146" t="s">
        <v>69</v>
      </c>
      <c r="AU611" s="146" t="s">
        <v>75</v>
      </c>
      <c r="AY611" s="139" t="s">
        <v>127</v>
      </c>
      <c r="BK611" s="147">
        <f>SUM(BK612:BK617)</f>
        <v>0</v>
      </c>
    </row>
    <row r="612" spans="2:65" s="1" customFormat="1" ht="34.15" customHeight="1">
      <c r="B612" s="150"/>
      <c r="C612" s="151" t="s">
        <v>872</v>
      </c>
      <c r="D612" s="151" t="s">
        <v>129</v>
      </c>
      <c r="E612" s="152" t="s">
        <v>873</v>
      </c>
      <c r="F612" s="153" t="s">
        <v>874</v>
      </c>
      <c r="G612" s="154" t="s">
        <v>375</v>
      </c>
      <c r="H612" s="155">
        <v>300</v>
      </c>
      <c r="I612" s="156"/>
      <c r="J612" s="156">
        <f>ROUND(I612*H612,2)</f>
        <v>0</v>
      </c>
      <c r="K612" s="153" t="s">
        <v>5</v>
      </c>
      <c r="L612" s="36"/>
      <c r="M612" s="157" t="s">
        <v>5</v>
      </c>
      <c r="N612" s="158" t="s">
        <v>41</v>
      </c>
      <c r="O612" s="159">
        <v>3.56</v>
      </c>
      <c r="P612" s="159">
        <f>O612*H612</f>
        <v>1068</v>
      </c>
      <c r="Q612" s="159">
        <v>1.3950000000000001E-2</v>
      </c>
      <c r="R612" s="159">
        <f>Q612*H612</f>
        <v>4.1850000000000005</v>
      </c>
      <c r="S612" s="159">
        <v>0</v>
      </c>
      <c r="T612" s="160">
        <f>S612*H612</f>
        <v>0</v>
      </c>
      <c r="AR612" s="22" t="s">
        <v>538</v>
      </c>
      <c r="AT612" s="22" t="s">
        <v>129</v>
      </c>
      <c r="AU612" s="22" t="s">
        <v>80</v>
      </c>
      <c r="AY612" s="22" t="s">
        <v>127</v>
      </c>
      <c r="BE612" s="161">
        <f>IF(N612="základní",J612,0)</f>
        <v>0</v>
      </c>
      <c r="BF612" s="161">
        <f>IF(N612="snížená",J612,0)</f>
        <v>0</v>
      </c>
      <c r="BG612" s="161">
        <f>IF(N612="zákl. přenesená",J612,0)</f>
        <v>0</v>
      </c>
      <c r="BH612" s="161">
        <f>IF(N612="sníž. přenesená",J612,0)</f>
        <v>0</v>
      </c>
      <c r="BI612" s="161">
        <f>IF(N612="nulová",J612,0)</f>
        <v>0</v>
      </c>
      <c r="BJ612" s="22" t="s">
        <v>75</v>
      </c>
      <c r="BK612" s="161">
        <f>ROUND(I612*H612,2)</f>
        <v>0</v>
      </c>
      <c r="BL612" s="22" t="s">
        <v>538</v>
      </c>
      <c r="BM612" s="22" t="s">
        <v>875</v>
      </c>
    </row>
    <row r="613" spans="2:65" s="11" customFormat="1">
      <c r="B613" s="165"/>
      <c r="D613" s="162" t="s">
        <v>138</v>
      </c>
      <c r="E613" s="166" t="s">
        <v>5</v>
      </c>
      <c r="F613" s="167" t="s">
        <v>876</v>
      </c>
      <c r="H613" s="168">
        <v>300</v>
      </c>
      <c r="L613" s="165"/>
      <c r="M613" s="169"/>
      <c r="N613" s="170"/>
      <c r="O613" s="170"/>
      <c r="P613" s="170"/>
      <c r="Q613" s="170"/>
      <c r="R613" s="170"/>
      <c r="S613" s="170"/>
      <c r="T613" s="171"/>
      <c r="AT613" s="166" t="s">
        <v>138</v>
      </c>
      <c r="AU613" s="166" t="s">
        <v>80</v>
      </c>
      <c r="AV613" s="11" t="s">
        <v>80</v>
      </c>
      <c r="AW613" s="11" t="s">
        <v>33</v>
      </c>
      <c r="AX613" s="11" t="s">
        <v>70</v>
      </c>
      <c r="AY613" s="166" t="s">
        <v>127</v>
      </c>
    </row>
    <row r="614" spans="2:65" s="12" customFormat="1">
      <c r="B614" s="172"/>
      <c r="D614" s="162" t="s">
        <v>138</v>
      </c>
      <c r="E614" s="173" t="s">
        <v>5</v>
      </c>
      <c r="F614" s="174" t="s">
        <v>141</v>
      </c>
      <c r="H614" s="175">
        <v>300</v>
      </c>
      <c r="L614" s="172"/>
      <c r="M614" s="176"/>
      <c r="N614" s="177"/>
      <c r="O614" s="177"/>
      <c r="P614" s="177"/>
      <c r="Q614" s="177"/>
      <c r="R614" s="177"/>
      <c r="S614" s="177"/>
      <c r="T614" s="178"/>
      <c r="AT614" s="173" t="s">
        <v>138</v>
      </c>
      <c r="AU614" s="173" t="s">
        <v>80</v>
      </c>
      <c r="AV614" s="12" t="s">
        <v>134</v>
      </c>
      <c r="AW614" s="12" t="s">
        <v>33</v>
      </c>
      <c r="AX614" s="12" t="s">
        <v>75</v>
      </c>
      <c r="AY614" s="173" t="s">
        <v>127</v>
      </c>
    </row>
    <row r="615" spans="2:65" s="1" customFormat="1" ht="14.45" customHeight="1">
      <c r="B615" s="150"/>
      <c r="C615" s="151" t="s">
        <v>877</v>
      </c>
      <c r="D615" s="151" t="s">
        <v>129</v>
      </c>
      <c r="E615" s="152" t="s">
        <v>878</v>
      </c>
      <c r="F615" s="153" t="s">
        <v>879</v>
      </c>
      <c r="G615" s="154" t="s">
        <v>685</v>
      </c>
      <c r="H615" s="155">
        <v>1</v>
      </c>
      <c r="I615" s="156"/>
      <c r="J615" s="156">
        <f>ROUND(I615*H615,2)</f>
        <v>0</v>
      </c>
      <c r="K615" s="153" t="s">
        <v>5</v>
      </c>
      <c r="L615" s="36"/>
      <c r="M615" s="157" t="s">
        <v>5</v>
      </c>
      <c r="N615" s="158" t="s">
        <v>41</v>
      </c>
      <c r="O615" s="159">
        <v>9.0999999999999998E-2</v>
      </c>
      <c r="P615" s="159">
        <f>O615*H615</f>
        <v>9.0999999999999998E-2</v>
      </c>
      <c r="Q615" s="159">
        <v>0</v>
      </c>
      <c r="R615" s="159">
        <f>Q615*H615</f>
        <v>0</v>
      </c>
      <c r="S615" s="159">
        <v>0</v>
      </c>
      <c r="T615" s="160">
        <f>S615*H615</f>
        <v>0</v>
      </c>
      <c r="AR615" s="22" t="s">
        <v>538</v>
      </c>
      <c r="AT615" s="22" t="s">
        <v>129</v>
      </c>
      <c r="AU615" s="22" t="s">
        <v>80</v>
      </c>
      <c r="AY615" s="22" t="s">
        <v>127</v>
      </c>
      <c r="BE615" s="161">
        <f>IF(N615="základní",J615,0)</f>
        <v>0</v>
      </c>
      <c r="BF615" s="161">
        <f>IF(N615="snížená",J615,0)</f>
        <v>0</v>
      </c>
      <c r="BG615" s="161">
        <f>IF(N615="zákl. přenesená",J615,0)</f>
        <v>0</v>
      </c>
      <c r="BH615" s="161">
        <f>IF(N615="sníž. přenesená",J615,0)</f>
        <v>0</v>
      </c>
      <c r="BI615" s="161">
        <f>IF(N615="nulová",J615,0)</f>
        <v>0</v>
      </c>
      <c r="BJ615" s="22" t="s">
        <v>75</v>
      </c>
      <c r="BK615" s="161">
        <f>ROUND(I615*H615,2)</f>
        <v>0</v>
      </c>
      <c r="BL615" s="22" t="s">
        <v>538</v>
      </c>
      <c r="BM615" s="22" t="s">
        <v>880</v>
      </c>
    </row>
    <row r="616" spans="2:65" s="11" customFormat="1">
      <c r="B616" s="165"/>
      <c r="D616" s="162" t="s">
        <v>138</v>
      </c>
      <c r="E616" s="166" t="s">
        <v>5</v>
      </c>
      <c r="F616" s="167" t="s">
        <v>75</v>
      </c>
      <c r="H616" s="168">
        <v>1</v>
      </c>
      <c r="L616" s="165"/>
      <c r="M616" s="169"/>
      <c r="N616" s="170"/>
      <c r="O616" s="170"/>
      <c r="P616" s="170"/>
      <c r="Q616" s="170"/>
      <c r="R616" s="170"/>
      <c r="S616" s="170"/>
      <c r="T616" s="171"/>
      <c r="AT616" s="166" t="s">
        <v>138</v>
      </c>
      <c r="AU616" s="166" t="s">
        <v>80</v>
      </c>
      <c r="AV616" s="11" t="s">
        <v>80</v>
      </c>
      <c r="AW616" s="11" t="s">
        <v>33</v>
      </c>
      <c r="AX616" s="11" t="s">
        <v>70</v>
      </c>
      <c r="AY616" s="166" t="s">
        <v>127</v>
      </c>
    </row>
    <row r="617" spans="2:65" s="12" customFormat="1">
      <c r="B617" s="172"/>
      <c r="D617" s="162" t="s">
        <v>138</v>
      </c>
      <c r="E617" s="173" t="s">
        <v>5</v>
      </c>
      <c r="F617" s="174" t="s">
        <v>141</v>
      </c>
      <c r="H617" s="175">
        <v>1</v>
      </c>
      <c r="L617" s="172"/>
      <c r="M617" s="195"/>
      <c r="N617" s="196"/>
      <c r="O617" s="196"/>
      <c r="P617" s="196"/>
      <c r="Q617" s="196"/>
      <c r="R617" s="196"/>
      <c r="S617" s="196"/>
      <c r="T617" s="197"/>
      <c r="AT617" s="173" t="s">
        <v>138</v>
      </c>
      <c r="AU617" s="173" t="s">
        <v>80</v>
      </c>
      <c r="AV617" s="12" t="s">
        <v>134</v>
      </c>
      <c r="AW617" s="12" t="s">
        <v>33</v>
      </c>
      <c r="AX617" s="12" t="s">
        <v>75</v>
      </c>
      <c r="AY617" s="173" t="s">
        <v>127</v>
      </c>
    </row>
    <row r="618" spans="2:65" s="1" customFormat="1" ht="6.95" customHeight="1">
      <c r="B618" s="51"/>
      <c r="C618" s="52"/>
      <c r="D618" s="52"/>
      <c r="E618" s="52"/>
      <c r="F618" s="52"/>
      <c r="G618" s="52"/>
      <c r="H618" s="52"/>
      <c r="I618" s="52"/>
      <c r="J618" s="52"/>
      <c r="K618" s="52"/>
      <c r="L618" s="36"/>
    </row>
  </sheetData>
  <autoFilter ref="C86:K617"/>
  <mergeCells count="10">
    <mergeCell ref="J51:J52"/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61"/>
  <sheetViews>
    <sheetView showGridLines="0" workbookViewId="0">
      <pane ySplit="1" topLeftCell="A317" activePane="bottomLeft" state="frozen"/>
      <selection pane="bottomLeft" activeCell="X353" sqref="X353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6" width="64.33203125" customWidth="1"/>
    <col min="7" max="7" width="7.5" customWidth="1"/>
    <col min="8" max="8" width="9.5" customWidth="1"/>
    <col min="9" max="9" width="10.83203125" customWidth="1"/>
    <col min="10" max="10" width="20.1640625" customWidth="1"/>
    <col min="11" max="11" width="16" customWidth="1"/>
    <col min="13" max="18" width="9.1640625" hidden="1"/>
    <col min="19" max="19" width="7" hidden="1" customWidth="1"/>
    <col min="20" max="20" width="25.5" hidden="1" customWidth="1"/>
    <col min="21" max="21" width="14" hidden="1" customWidth="1"/>
    <col min="22" max="22" width="10.5" customWidth="1"/>
    <col min="23" max="23" width="14" customWidth="1"/>
    <col min="24" max="24" width="10.5" customWidth="1"/>
    <col min="25" max="25" width="12.83203125" customWidth="1"/>
    <col min="26" max="26" width="9.5" customWidth="1"/>
    <col min="27" max="27" width="12.83203125" customWidth="1"/>
    <col min="28" max="28" width="14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70" ht="21.75" customHeight="1">
      <c r="A1" s="94"/>
      <c r="B1" s="15"/>
      <c r="C1" s="15"/>
      <c r="D1" s="16" t="s">
        <v>1</v>
      </c>
      <c r="E1" s="15"/>
      <c r="F1" s="95" t="s">
        <v>87</v>
      </c>
      <c r="G1" s="238" t="s">
        <v>88</v>
      </c>
      <c r="H1" s="238"/>
      <c r="I1" s="15"/>
      <c r="J1" s="95" t="s">
        <v>89</v>
      </c>
      <c r="K1" s="16" t="s">
        <v>90</v>
      </c>
      <c r="L1" s="95" t="s">
        <v>91</v>
      </c>
      <c r="M1" s="95"/>
      <c r="N1" s="95"/>
      <c r="O1" s="95"/>
      <c r="P1" s="95"/>
      <c r="Q1" s="95"/>
      <c r="R1" s="95"/>
      <c r="S1" s="95"/>
      <c r="T1" s="95"/>
      <c r="U1" s="96"/>
      <c r="V1" s="9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206" t="s">
        <v>8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22" t="s">
        <v>82</v>
      </c>
    </row>
    <row r="3" spans="1:70" ht="6.95" customHeight="1">
      <c r="B3" s="23"/>
      <c r="C3" s="24"/>
      <c r="D3" s="24"/>
      <c r="E3" s="24"/>
      <c r="F3" s="24"/>
      <c r="G3" s="24"/>
      <c r="H3" s="24"/>
      <c r="I3" s="24"/>
      <c r="J3" s="24"/>
      <c r="K3" s="25"/>
      <c r="AT3" s="22" t="s">
        <v>80</v>
      </c>
    </row>
    <row r="4" spans="1:70" ht="36.950000000000003" customHeight="1">
      <c r="B4" s="26"/>
      <c r="C4" s="27"/>
      <c r="D4" s="28" t="s">
        <v>92</v>
      </c>
      <c r="E4" s="27"/>
      <c r="F4" s="27"/>
      <c r="G4" s="27"/>
      <c r="H4" s="27"/>
      <c r="I4" s="27"/>
      <c r="J4" s="27"/>
      <c r="K4" s="29"/>
      <c r="M4" s="30" t="s">
        <v>13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27"/>
      <c r="J5" s="27"/>
      <c r="K5" s="29"/>
    </row>
    <row r="6" spans="1:70" ht="15">
      <c r="B6" s="26"/>
      <c r="C6" s="27"/>
      <c r="D6" s="34" t="s">
        <v>17</v>
      </c>
      <c r="E6" s="27"/>
      <c r="F6" s="27"/>
      <c r="G6" s="27"/>
      <c r="H6" s="27"/>
      <c r="I6" s="27"/>
      <c r="J6" s="27"/>
      <c r="K6" s="29"/>
    </row>
    <row r="7" spans="1:70" ht="14.45" customHeight="1">
      <c r="B7" s="26"/>
      <c r="C7" s="27"/>
      <c r="D7" s="27"/>
      <c r="E7" s="239" t="str">
        <f>'Rekapitulace stavby'!K6</f>
        <v>Jivina-chodník podél sil. II/117</v>
      </c>
      <c r="F7" s="240"/>
      <c r="G7" s="240"/>
      <c r="H7" s="240"/>
      <c r="I7" s="27"/>
      <c r="J7" s="27"/>
      <c r="K7" s="29"/>
    </row>
    <row r="8" spans="1:70" s="1" customFormat="1" ht="15">
      <c r="B8" s="36"/>
      <c r="C8" s="37"/>
      <c r="D8" s="34" t="s">
        <v>93</v>
      </c>
      <c r="E8" s="37"/>
      <c r="F8" s="37"/>
      <c r="G8" s="37"/>
      <c r="H8" s="37"/>
      <c r="I8" s="37"/>
      <c r="J8" s="37"/>
      <c r="K8" s="40"/>
    </row>
    <row r="9" spans="1:70" s="1" customFormat="1" ht="36.950000000000003" customHeight="1">
      <c r="B9" s="36"/>
      <c r="C9" s="37"/>
      <c r="D9" s="37"/>
      <c r="E9" s="241" t="s">
        <v>881</v>
      </c>
      <c r="F9" s="242"/>
      <c r="G9" s="242"/>
      <c r="H9" s="242"/>
      <c r="I9" s="37"/>
      <c r="J9" s="37"/>
      <c r="K9" s="40"/>
    </row>
    <row r="10" spans="1:70" s="1" customFormat="1">
      <c r="B10" s="36"/>
      <c r="C10" s="37"/>
      <c r="D10" s="37"/>
      <c r="E10" s="37"/>
      <c r="F10" s="37"/>
      <c r="G10" s="37"/>
      <c r="H10" s="37"/>
      <c r="I10" s="37"/>
      <c r="J10" s="37"/>
      <c r="K10" s="40"/>
    </row>
    <row r="11" spans="1:70" s="1" customFormat="1" ht="14.45" customHeight="1">
      <c r="B11" s="36"/>
      <c r="C11" s="37"/>
      <c r="D11" s="34" t="s">
        <v>19</v>
      </c>
      <c r="E11" s="37"/>
      <c r="F11" s="32" t="s">
        <v>83</v>
      </c>
      <c r="G11" s="37"/>
      <c r="H11" s="37"/>
      <c r="I11" s="34" t="s">
        <v>20</v>
      </c>
      <c r="J11" s="32" t="s">
        <v>5</v>
      </c>
      <c r="K11" s="40"/>
    </row>
    <row r="12" spans="1:70" s="1" customFormat="1" ht="14.45" customHeight="1">
      <c r="B12" s="36"/>
      <c r="C12" s="37"/>
      <c r="D12" s="34" t="s">
        <v>21</v>
      </c>
      <c r="E12" s="37"/>
      <c r="F12" s="32" t="s">
        <v>22</v>
      </c>
      <c r="G12" s="37"/>
      <c r="H12" s="37"/>
      <c r="I12" s="34" t="s">
        <v>23</v>
      </c>
      <c r="J12" s="97" t="str">
        <f>'Rekapitulace stavby'!AN8</f>
        <v>15. 10. 2018</v>
      </c>
      <c r="K12" s="40"/>
    </row>
    <row r="13" spans="1:70" s="1" customFormat="1" ht="10.9" customHeight="1">
      <c r="B13" s="36"/>
      <c r="C13" s="37"/>
      <c r="D13" s="37"/>
      <c r="E13" s="37"/>
      <c r="F13" s="37"/>
      <c r="G13" s="37"/>
      <c r="H13" s="37"/>
      <c r="I13" s="37"/>
      <c r="J13" s="37"/>
      <c r="K13" s="40"/>
    </row>
    <row r="14" spans="1:70" s="1" customFormat="1" ht="14.45" customHeight="1">
      <c r="B14" s="36"/>
      <c r="C14" s="37"/>
      <c r="D14" s="34" t="s">
        <v>25</v>
      </c>
      <c r="E14" s="37"/>
      <c r="F14" s="37"/>
      <c r="G14" s="37"/>
      <c r="H14" s="37"/>
      <c r="I14" s="34" t="s">
        <v>26</v>
      </c>
      <c r="J14" s="32" t="s">
        <v>5</v>
      </c>
      <c r="K14" s="40"/>
    </row>
    <row r="15" spans="1:70" s="1" customFormat="1" ht="18" customHeight="1">
      <c r="B15" s="36"/>
      <c r="C15" s="37"/>
      <c r="D15" s="37"/>
      <c r="E15" s="32" t="s">
        <v>27</v>
      </c>
      <c r="F15" s="37"/>
      <c r="G15" s="37"/>
      <c r="H15" s="37"/>
      <c r="I15" s="34" t="s">
        <v>28</v>
      </c>
      <c r="J15" s="32" t="s">
        <v>5</v>
      </c>
      <c r="K15" s="40"/>
    </row>
    <row r="16" spans="1:70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40"/>
    </row>
    <row r="17" spans="2:11" s="1" customFormat="1" ht="14.45" customHeight="1">
      <c r="B17" s="36"/>
      <c r="C17" s="37"/>
      <c r="D17" s="34" t="s">
        <v>29</v>
      </c>
      <c r="E17" s="37"/>
      <c r="F17" s="37"/>
      <c r="G17" s="37"/>
      <c r="H17" s="37"/>
      <c r="I17" s="34" t="s">
        <v>26</v>
      </c>
      <c r="J17" s="32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2" t="str">
        <f>IF('Rekapitulace stavby'!E14="Vyplň údaj","",IF('Rekapitulace stavby'!E14="","",'Rekapitulace stavby'!E14))</f>
        <v xml:space="preserve"> </v>
      </c>
      <c r="F18" s="37"/>
      <c r="G18" s="37"/>
      <c r="H18" s="37"/>
      <c r="I18" s="34" t="s">
        <v>28</v>
      </c>
      <c r="J18" s="32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40"/>
    </row>
    <row r="20" spans="2:11" s="1" customFormat="1" ht="14.45" customHeight="1">
      <c r="B20" s="36"/>
      <c r="C20" s="37"/>
      <c r="D20" s="34" t="s">
        <v>31</v>
      </c>
      <c r="E20" s="37"/>
      <c r="F20" s="37"/>
      <c r="G20" s="37"/>
      <c r="H20" s="37"/>
      <c r="I20" s="34" t="s">
        <v>26</v>
      </c>
      <c r="J20" s="32" t="s">
        <v>5</v>
      </c>
      <c r="K20" s="40"/>
    </row>
    <row r="21" spans="2:11" s="1" customFormat="1" ht="18" customHeight="1">
      <c r="B21" s="36"/>
      <c r="C21" s="37"/>
      <c r="D21" s="37"/>
      <c r="E21" s="32" t="s">
        <v>32</v>
      </c>
      <c r="F21" s="37"/>
      <c r="G21" s="37"/>
      <c r="H21" s="37"/>
      <c r="I21" s="34" t="s">
        <v>28</v>
      </c>
      <c r="J21" s="32" t="s">
        <v>5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40"/>
    </row>
    <row r="23" spans="2:11" s="1" customFormat="1" ht="14.45" customHeight="1">
      <c r="B23" s="36"/>
      <c r="C23" s="37"/>
      <c r="D23" s="34" t="s">
        <v>34</v>
      </c>
      <c r="E23" s="37"/>
      <c r="F23" s="37"/>
      <c r="G23" s="37"/>
      <c r="H23" s="37"/>
      <c r="I23" s="37"/>
      <c r="J23" s="37"/>
      <c r="K23" s="40"/>
    </row>
    <row r="24" spans="2:11" s="6" customFormat="1" ht="14.45" customHeight="1">
      <c r="B24" s="98"/>
      <c r="C24" s="99"/>
      <c r="D24" s="99"/>
      <c r="E24" s="226" t="s">
        <v>5</v>
      </c>
      <c r="F24" s="226"/>
      <c r="G24" s="226"/>
      <c r="H24" s="226"/>
      <c r="I24" s="99"/>
      <c r="J24" s="99"/>
      <c r="K24" s="100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63"/>
      <c r="J26" s="63"/>
      <c r="K26" s="101"/>
    </row>
    <row r="27" spans="2:11" s="1" customFormat="1" ht="25.35" customHeight="1">
      <c r="B27" s="36"/>
      <c r="C27" s="37"/>
      <c r="D27" s="102" t="s">
        <v>36</v>
      </c>
      <c r="E27" s="37"/>
      <c r="F27" s="37"/>
      <c r="G27" s="37"/>
      <c r="H27" s="37"/>
      <c r="I27" s="37"/>
      <c r="J27" s="103">
        <f>ROUND(J83,2)</f>
        <v>0</v>
      </c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63"/>
      <c r="J28" s="63"/>
      <c r="K28" s="101"/>
    </row>
    <row r="29" spans="2:11" s="1" customFormat="1" ht="14.45" customHeight="1">
      <c r="B29" s="36"/>
      <c r="C29" s="37"/>
      <c r="D29" s="37"/>
      <c r="E29" s="37"/>
      <c r="F29" s="41" t="s">
        <v>38</v>
      </c>
      <c r="G29" s="37"/>
      <c r="H29" s="37"/>
      <c r="I29" s="41" t="s">
        <v>37</v>
      </c>
      <c r="J29" s="41" t="s">
        <v>39</v>
      </c>
      <c r="K29" s="40"/>
    </row>
    <row r="30" spans="2:11" s="1" customFormat="1" ht="14.45" customHeight="1">
      <c r="B30" s="36"/>
      <c r="C30" s="37"/>
      <c r="D30" s="44" t="s">
        <v>40</v>
      </c>
      <c r="E30" s="44" t="s">
        <v>41</v>
      </c>
      <c r="F30" s="104">
        <f>ROUND(SUM(BE83:BE360), 2)</f>
        <v>0</v>
      </c>
      <c r="G30" s="37"/>
      <c r="H30" s="37"/>
      <c r="I30" s="105">
        <v>0.21</v>
      </c>
      <c r="J30" s="104">
        <f>ROUND(ROUND((SUM(BE83:BE360)), 2)*I30, 2)</f>
        <v>0</v>
      </c>
      <c r="K30" s="40"/>
    </row>
    <row r="31" spans="2:11" s="1" customFormat="1" ht="14.45" customHeight="1">
      <c r="B31" s="36"/>
      <c r="C31" s="37"/>
      <c r="D31" s="37"/>
      <c r="E31" s="44" t="s">
        <v>42</v>
      </c>
      <c r="F31" s="104">
        <f>ROUND(SUM(BF83:BF360), 2)</f>
        <v>0</v>
      </c>
      <c r="G31" s="37"/>
      <c r="H31" s="37"/>
      <c r="I31" s="105">
        <v>0.15</v>
      </c>
      <c r="J31" s="104">
        <f>ROUND(ROUND((SUM(BF83:BF360)), 2)*I31, 2)</f>
        <v>0</v>
      </c>
      <c r="K31" s="40"/>
    </row>
    <row r="32" spans="2:11" s="1" customFormat="1" ht="14.45" hidden="1" customHeight="1">
      <c r="B32" s="36"/>
      <c r="C32" s="37"/>
      <c r="D32" s="37"/>
      <c r="E32" s="44" t="s">
        <v>43</v>
      </c>
      <c r="F32" s="104">
        <f>ROUND(SUM(BG83:BG360), 2)</f>
        <v>0</v>
      </c>
      <c r="G32" s="37"/>
      <c r="H32" s="37"/>
      <c r="I32" s="105">
        <v>0.21</v>
      </c>
      <c r="J32" s="104">
        <v>0</v>
      </c>
      <c r="K32" s="40"/>
    </row>
    <row r="33" spans="2:11" s="1" customFormat="1" ht="14.45" hidden="1" customHeight="1">
      <c r="B33" s="36"/>
      <c r="C33" s="37"/>
      <c r="D33" s="37"/>
      <c r="E33" s="44" t="s">
        <v>44</v>
      </c>
      <c r="F33" s="104">
        <f>ROUND(SUM(BH83:BH360), 2)</f>
        <v>0</v>
      </c>
      <c r="G33" s="37"/>
      <c r="H33" s="37"/>
      <c r="I33" s="105">
        <v>0.15</v>
      </c>
      <c r="J33" s="104">
        <v>0</v>
      </c>
      <c r="K33" s="40"/>
    </row>
    <row r="34" spans="2:11" s="1" customFormat="1" ht="14.45" hidden="1" customHeight="1">
      <c r="B34" s="36"/>
      <c r="C34" s="37"/>
      <c r="D34" s="37"/>
      <c r="E34" s="44" t="s">
        <v>45</v>
      </c>
      <c r="F34" s="104">
        <f>ROUND(SUM(BI83:BI360), 2)</f>
        <v>0</v>
      </c>
      <c r="G34" s="37"/>
      <c r="H34" s="37"/>
      <c r="I34" s="105">
        <v>0</v>
      </c>
      <c r="J34" s="104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37"/>
      <c r="J35" s="37"/>
      <c r="K35" s="40"/>
    </row>
    <row r="36" spans="2:11" s="1" customFormat="1" ht="25.35" customHeight="1">
      <c r="B36" s="36"/>
      <c r="C36" s="106"/>
      <c r="D36" s="107" t="s">
        <v>46</v>
      </c>
      <c r="E36" s="66"/>
      <c r="F36" s="66"/>
      <c r="G36" s="108" t="s">
        <v>47</v>
      </c>
      <c r="H36" s="109" t="s">
        <v>48</v>
      </c>
      <c r="I36" s="66"/>
      <c r="J36" s="110">
        <f>SUM(J27:J34)</f>
        <v>0</v>
      </c>
      <c r="K36" s="111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52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55"/>
      <c r="J41" s="55"/>
      <c r="K41" s="112"/>
    </row>
    <row r="42" spans="2:11" s="1" customFormat="1" ht="36.950000000000003" customHeight="1">
      <c r="B42" s="36"/>
      <c r="C42" s="28" t="s">
        <v>95</v>
      </c>
      <c r="D42" s="37"/>
      <c r="E42" s="37"/>
      <c r="F42" s="37"/>
      <c r="G42" s="37"/>
      <c r="H42" s="37"/>
      <c r="I42" s="37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40"/>
    </row>
    <row r="44" spans="2:11" s="1" customFormat="1" ht="14.45" customHeight="1">
      <c r="B44" s="36"/>
      <c r="C44" s="34" t="s">
        <v>17</v>
      </c>
      <c r="D44" s="37"/>
      <c r="E44" s="37"/>
      <c r="F44" s="37"/>
      <c r="G44" s="37"/>
      <c r="H44" s="37"/>
      <c r="I44" s="37"/>
      <c r="J44" s="37"/>
      <c r="K44" s="40"/>
    </row>
    <row r="45" spans="2:11" s="1" customFormat="1" ht="14.45" customHeight="1">
      <c r="B45" s="36"/>
      <c r="C45" s="37"/>
      <c r="D45" s="37"/>
      <c r="E45" s="239" t="str">
        <f>E7</f>
        <v>Jivina-chodník podél sil. II/117</v>
      </c>
      <c r="F45" s="240"/>
      <c r="G45" s="240"/>
      <c r="H45" s="240"/>
      <c r="I45" s="37"/>
      <c r="J45" s="37"/>
      <c r="K45" s="40"/>
    </row>
    <row r="46" spans="2:11" s="1" customFormat="1" ht="14.45" customHeight="1">
      <c r="B46" s="36"/>
      <c r="C46" s="34" t="s">
        <v>93</v>
      </c>
      <c r="D46" s="37"/>
      <c r="E46" s="37"/>
      <c r="F46" s="37"/>
      <c r="G46" s="37"/>
      <c r="H46" s="37"/>
      <c r="I46" s="37"/>
      <c r="J46" s="37"/>
      <c r="K46" s="40"/>
    </row>
    <row r="47" spans="2:11" s="1" customFormat="1" ht="16.149999999999999" customHeight="1">
      <c r="B47" s="36"/>
      <c r="C47" s="37"/>
      <c r="D47" s="37"/>
      <c r="E47" s="241" t="str">
        <f>E9</f>
        <v>2 - SO 301 Kanalizace deštová</v>
      </c>
      <c r="F47" s="242"/>
      <c r="G47" s="242"/>
      <c r="H47" s="242"/>
      <c r="I47" s="37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40"/>
    </row>
    <row r="49" spans="2:47" s="1" customFormat="1" ht="18" customHeight="1">
      <c r="B49" s="36"/>
      <c r="C49" s="34" t="s">
        <v>21</v>
      </c>
      <c r="D49" s="37"/>
      <c r="E49" s="37"/>
      <c r="F49" s="32" t="str">
        <f>F12</f>
        <v xml:space="preserve">obec Jivina </v>
      </c>
      <c r="G49" s="37"/>
      <c r="H49" s="37"/>
      <c r="I49" s="34" t="s">
        <v>23</v>
      </c>
      <c r="J49" s="97" t="str">
        <f>IF(J12="","",J12)</f>
        <v>15. 10. 2018</v>
      </c>
      <c r="K49" s="40"/>
    </row>
    <row r="50" spans="2:47" s="1" customFormat="1" ht="6.95" customHeight="1">
      <c r="B50" s="36"/>
      <c r="C50" s="37"/>
      <c r="D50" s="37"/>
      <c r="E50" s="37"/>
      <c r="F50" s="37"/>
      <c r="G50" s="37"/>
      <c r="H50" s="37"/>
      <c r="I50" s="37"/>
      <c r="J50" s="37"/>
      <c r="K50" s="40"/>
    </row>
    <row r="51" spans="2:47" s="1" customFormat="1" ht="15">
      <c r="B51" s="36"/>
      <c r="C51" s="34" t="s">
        <v>25</v>
      </c>
      <c r="D51" s="37"/>
      <c r="E51" s="37"/>
      <c r="F51" s="32" t="str">
        <f>E15</f>
        <v>obec Jivina ,Jivina 76 Komárov</v>
      </c>
      <c r="G51" s="37"/>
      <c r="H51" s="37"/>
      <c r="I51" s="34" t="s">
        <v>31</v>
      </c>
      <c r="J51" s="226" t="str">
        <f>E21</f>
        <v>J.Mška</v>
      </c>
      <c r="K51" s="40"/>
    </row>
    <row r="52" spans="2:47" s="1" customFormat="1" ht="14.45" customHeight="1">
      <c r="B52" s="36"/>
      <c r="C52" s="34" t="s">
        <v>29</v>
      </c>
      <c r="D52" s="37"/>
      <c r="E52" s="37"/>
      <c r="F52" s="32" t="str">
        <f>IF(E18="","",E18)</f>
        <v xml:space="preserve"> </v>
      </c>
      <c r="G52" s="37"/>
      <c r="H52" s="37"/>
      <c r="I52" s="37"/>
      <c r="J52" s="234"/>
      <c r="K52" s="40"/>
    </row>
    <row r="53" spans="2:47" s="1" customFormat="1" ht="10.35" customHeight="1">
      <c r="B53" s="36"/>
      <c r="C53" s="37"/>
      <c r="D53" s="37"/>
      <c r="E53" s="37"/>
      <c r="F53" s="37"/>
      <c r="G53" s="37"/>
      <c r="H53" s="37"/>
      <c r="I53" s="37"/>
      <c r="J53" s="37"/>
      <c r="K53" s="40"/>
    </row>
    <row r="54" spans="2:47" s="1" customFormat="1" ht="29.25" customHeight="1">
      <c r="B54" s="36"/>
      <c r="C54" s="113" t="s">
        <v>96</v>
      </c>
      <c r="D54" s="106"/>
      <c r="E54" s="106"/>
      <c r="F54" s="106"/>
      <c r="G54" s="106"/>
      <c r="H54" s="106"/>
      <c r="I54" s="106"/>
      <c r="J54" s="114" t="s">
        <v>97</v>
      </c>
      <c r="K54" s="115"/>
    </row>
    <row r="55" spans="2:47" s="1" customFormat="1" ht="10.35" customHeight="1">
      <c r="B55" s="36"/>
      <c r="C55" s="37"/>
      <c r="D55" s="37"/>
      <c r="E55" s="37"/>
      <c r="F55" s="37"/>
      <c r="G55" s="37"/>
      <c r="H55" s="37"/>
      <c r="I55" s="37"/>
      <c r="J55" s="37"/>
      <c r="K55" s="40"/>
    </row>
    <row r="56" spans="2:47" s="1" customFormat="1" ht="29.25" customHeight="1">
      <c r="B56" s="36"/>
      <c r="C56" s="116" t="s">
        <v>98</v>
      </c>
      <c r="D56" s="37"/>
      <c r="E56" s="37"/>
      <c r="F56" s="37"/>
      <c r="G56" s="37"/>
      <c r="H56" s="37"/>
      <c r="I56" s="37"/>
      <c r="J56" s="103">
        <f>J83</f>
        <v>0</v>
      </c>
      <c r="K56" s="40"/>
      <c r="AU56" s="22" t="s">
        <v>99</v>
      </c>
    </row>
    <row r="57" spans="2:47" s="7" customFormat="1" ht="24.95" customHeight="1">
      <c r="B57" s="117"/>
      <c r="C57" s="118"/>
      <c r="D57" s="119" t="s">
        <v>100</v>
      </c>
      <c r="E57" s="120"/>
      <c r="F57" s="120"/>
      <c r="G57" s="120"/>
      <c r="H57" s="120"/>
      <c r="I57" s="120"/>
      <c r="J57" s="121">
        <f>J84</f>
        <v>0</v>
      </c>
      <c r="K57" s="122"/>
    </row>
    <row r="58" spans="2:47" s="8" customFormat="1" ht="19.899999999999999" customHeight="1">
      <c r="B58" s="123"/>
      <c r="C58" s="124"/>
      <c r="D58" s="125" t="s">
        <v>101</v>
      </c>
      <c r="E58" s="126"/>
      <c r="F58" s="126"/>
      <c r="G58" s="126"/>
      <c r="H58" s="126"/>
      <c r="I58" s="126"/>
      <c r="J58" s="127">
        <f>J85</f>
        <v>0</v>
      </c>
      <c r="K58" s="128"/>
    </row>
    <row r="59" spans="2:47" s="8" customFormat="1" ht="19.899999999999999" customHeight="1">
      <c r="B59" s="123"/>
      <c r="C59" s="124"/>
      <c r="D59" s="125" t="s">
        <v>103</v>
      </c>
      <c r="E59" s="126"/>
      <c r="F59" s="126"/>
      <c r="G59" s="126"/>
      <c r="H59" s="126"/>
      <c r="I59" s="126"/>
      <c r="J59" s="127">
        <f>J172</f>
        <v>0</v>
      </c>
      <c r="K59" s="128"/>
    </row>
    <row r="60" spans="2:47" s="8" customFormat="1" ht="19.899999999999999" customHeight="1">
      <c r="B60" s="123"/>
      <c r="C60" s="124"/>
      <c r="D60" s="125" t="s">
        <v>104</v>
      </c>
      <c r="E60" s="126"/>
      <c r="F60" s="126"/>
      <c r="G60" s="126"/>
      <c r="H60" s="126"/>
      <c r="I60" s="126"/>
      <c r="J60" s="127">
        <f>J191</f>
        <v>0</v>
      </c>
      <c r="K60" s="128"/>
    </row>
    <row r="61" spans="2:47" s="8" customFormat="1" ht="19.899999999999999" customHeight="1">
      <c r="B61" s="123"/>
      <c r="C61" s="124"/>
      <c r="D61" s="125" t="s">
        <v>106</v>
      </c>
      <c r="E61" s="126"/>
      <c r="F61" s="126"/>
      <c r="G61" s="126"/>
      <c r="H61" s="126"/>
      <c r="I61" s="126"/>
      <c r="J61" s="127">
        <f>J263</f>
        <v>0</v>
      </c>
      <c r="K61" s="128"/>
    </row>
    <row r="62" spans="2:47" s="8" customFormat="1" ht="19.899999999999999" customHeight="1">
      <c r="B62" s="123"/>
      <c r="C62" s="124"/>
      <c r="D62" s="125" t="s">
        <v>882</v>
      </c>
      <c r="E62" s="126"/>
      <c r="F62" s="126"/>
      <c r="G62" s="126"/>
      <c r="H62" s="126"/>
      <c r="I62" s="126"/>
      <c r="J62" s="127">
        <f>J343</f>
        <v>0</v>
      </c>
      <c r="K62" s="128"/>
    </row>
    <row r="63" spans="2:47" s="8" customFormat="1" ht="19.899999999999999" customHeight="1">
      <c r="B63" s="123"/>
      <c r="C63" s="124"/>
      <c r="D63" s="125" t="s">
        <v>108</v>
      </c>
      <c r="E63" s="126"/>
      <c r="F63" s="126"/>
      <c r="G63" s="126"/>
      <c r="H63" s="126"/>
      <c r="I63" s="126"/>
      <c r="J63" s="127">
        <f>J358</f>
        <v>0</v>
      </c>
      <c r="K63" s="128"/>
    </row>
    <row r="64" spans="2:47" s="1" customFormat="1" ht="21.75" customHeight="1">
      <c r="B64" s="36"/>
      <c r="C64" s="37"/>
      <c r="D64" s="37"/>
      <c r="E64" s="37"/>
      <c r="F64" s="37"/>
      <c r="G64" s="37"/>
      <c r="H64" s="37"/>
      <c r="I64" s="37"/>
      <c r="J64" s="37"/>
      <c r="K64" s="40"/>
    </row>
    <row r="65" spans="2:12" s="1" customFormat="1" ht="6.95" customHeight="1">
      <c r="B65" s="51"/>
      <c r="C65" s="52"/>
      <c r="D65" s="52"/>
      <c r="E65" s="52"/>
      <c r="F65" s="52"/>
      <c r="G65" s="52"/>
      <c r="H65" s="52"/>
      <c r="I65" s="52"/>
      <c r="J65" s="52"/>
      <c r="K65" s="53"/>
    </row>
    <row r="69" spans="2:12" s="1" customFormat="1" ht="6.95" customHeight="1"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36"/>
    </row>
    <row r="70" spans="2:12" s="1" customFormat="1" ht="36.950000000000003" customHeight="1">
      <c r="B70" s="36"/>
      <c r="C70" s="56" t="s">
        <v>111</v>
      </c>
      <c r="L70" s="36"/>
    </row>
    <row r="71" spans="2:12" s="1" customFormat="1" ht="6.95" customHeight="1">
      <c r="B71" s="36"/>
      <c r="L71" s="36"/>
    </row>
    <row r="72" spans="2:12" s="1" customFormat="1" ht="14.45" customHeight="1">
      <c r="B72" s="36"/>
      <c r="C72" s="58" t="s">
        <v>17</v>
      </c>
      <c r="L72" s="36"/>
    </row>
    <row r="73" spans="2:12" s="1" customFormat="1" ht="14.45" customHeight="1">
      <c r="B73" s="36"/>
      <c r="E73" s="235" t="str">
        <f>E7</f>
        <v>Jivina-chodník podél sil. II/117</v>
      </c>
      <c r="F73" s="236"/>
      <c r="G73" s="236"/>
      <c r="H73" s="236"/>
      <c r="L73" s="36"/>
    </row>
    <row r="74" spans="2:12" s="1" customFormat="1" ht="14.45" customHeight="1">
      <c r="B74" s="36"/>
      <c r="C74" s="58" t="s">
        <v>93</v>
      </c>
      <c r="L74" s="36"/>
    </row>
    <row r="75" spans="2:12" s="1" customFormat="1" ht="16.149999999999999" customHeight="1">
      <c r="B75" s="36"/>
      <c r="E75" s="217" t="str">
        <f>E9</f>
        <v>2 - SO 301 Kanalizace deštová</v>
      </c>
      <c r="F75" s="237"/>
      <c r="G75" s="237"/>
      <c r="H75" s="237"/>
      <c r="L75" s="36"/>
    </row>
    <row r="76" spans="2:12" s="1" customFormat="1" ht="6.95" customHeight="1">
      <c r="B76" s="36"/>
      <c r="L76" s="36"/>
    </row>
    <row r="77" spans="2:12" s="1" customFormat="1" ht="18" customHeight="1">
      <c r="B77" s="36"/>
      <c r="C77" s="58" t="s">
        <v>21</v>
      </c>
      <c r="F77" s="129" t="str">
        <f>F12</f>
        <v xml:space="preserve">obec Jivina </v>
      </c>
      <c r="I77" s="58" t="s">
        <v>23</v>
      </c>
      <c r="J77" s="62" t="str">
        <f>IF(J12="","",J12)</f>
        <v>15. 10. 2018</v>
      </c>
      <c r="L77" s="36"/>
    </row>
    <row r="78" spans="2:12" s="1" customFormat="1" ht="6.95" customHeight="1">
      <c r="B78" s="36"/>
      <c r="L78" s="36"/>
    </row>
    <row r="79" spans="2:12" s="1" customFormat="1" ht="15">
      <c r="B79" s="36"/>
      <c r="C79" s="58" t="s">
        <v>25</v>
      </c>
      <c r="F79" s="129" t="str">
        <f>E15</f>
        <v>obec Jivina ,Jivina 76 Komárov</v>
      </c>
      <c r="I79" s="58" t="s">
        <v>31</v>
      </c>
      <c r="J79" s="129" t="str">
        <f>E21</f>
        <v>J.Mška</v>
      </c>
      <c r="L79" s="36"/>
    </row>
    <row r="80" spans="2:12" s="1" customFormat="1" ht="14.45" customHeight="1">
      <c r="B80" s="36"/>
      <c r="C80" s="58" t="s">
        <v>29</v>
      </c>
      <c r="F80" s="129" t="str">
        <f>IF(E18="","",E18)</f>
        <v xml:space="preserve"> </v>
      </c>
      <c r="L80" s="36"/>
    </row>
    <row r="81" spans="2:65" s="1" customFormat="1" ht="10.35" customHeight="1">
      <c r="B81" s="36"/>
      <c r="L81" s="36"/>
    </row>
    <row r="82" spans="2:65" s="9" customFormat="1" ht="29.25" customHeight="1">
      <c r="B82" s="130"/>
      <c r="C82" s="131" t="s">
        <v>112</v>
      </c>
      <c r="D82" s="132" t="s">
        <v>55</v>
      </c>
      <c r="E82" s="132" t="s">
        <v>51</v>
      </c>
      <c r="F82" s="132" t="s">
        <v>113</v>
      </c>
      <c r="G82" s="132" t="s">
        <v>114</v>
      </c>
      <c r="H82" s="132" t="s">
        <v>115</v>
      </c>
      <c r="I82" s="132" t="s">
        <v>116</v>
      </c>
      <c r="J82" s="132" t="s">
        <v>97</v>
      </c>
      <c r="K82" s="133" t="s">
        <v>117</v>
      </c>
      <c r="L82" s="130"/>
      <c r="M82" s="68" t="s">
        <v>118</v>
      </c>
      <c r="N82" s="69" t="s">
        <v>40</v>
      </c>
      <c r="O82" s="69" t="s">
        <v>119</v>
      </c>
      <c r="P82" s="69" t="s">
        <v>120</v>
      </c>
      <c r="Q82" s="69" t="s">
        <v>121</v>
      </c>
      <c r="R82" s="69" t="s">
        <v>122</v>
      </c>
      <c r="S82" s="69" t="s">
        <v>123</v>
      </c>
      <c r="T82" s="70" t="s">
        <v>124</v>
      </c>
    </row>
    <row r="83" spans="2:65" s="1" customFormat="1" ht="29.25" customHeight="1">
      <c r="B83" s="36"/>
      <c r="C83" s="72" t="s">
        <v>98</v>
      </c>
      <c r="J83" s="134">
        <f>BK83</f>
        <v>0</v>
      </c>
      <c r="L83" s="36"/>
      <c r="M83" s="71"/>
      <c r="N83" s="63"/>
      <c r="O83" s="63"/>
      <c r="P83" s="135">
        <f>P84</f>
        <v>2313.0385319999996</v>
      </c>
      <c r="Q83" s="63"/>
      <c r="R83" s="135">
        <f>R84</f>
        <v>428.51622500999997</v>
      </c>
      <c r="S83" s="63"/>
      <c r="T83" s="136">
        <f>T84</f>
        <v>6.6000000000000005</v>
      </c>
      <c r="AT83" s="22" t="s">
        <v>69</v>
      </c>
      <c r="AU83" s="22" t="s">
        <v>99</v>
      </c>
      <c r="BK83" s="137">
        <f>BK84</f>
        <v>0</v>
      </c>
    </row>
    <row r="84" spans="2:65" s="10" customFormat="1" ht="37.35" customHeight="1">
      <c r="B84" s="138"/>
      <c r="D84" s="139" t="s">
        <v>69</v>
      </c>
      <c r="E84" s="140" t="s">
        <v>125</v>
      </c>
      <c r="F84" s="140" t="s">
        <v>126</v>
      </c>
      <c r="J84" s="141">
        <f>BK84</f>
        <v>0</v>
      </c>
      <c r="L84" s="138"/>
      <c r="M84" s="142"/>
      <c r="N84" s="143"/>
      <c r="O84" s="143"/>
      <c r="P84" s="144">
        <f>P85+P172+P191+P263+P343+P358</f>
        <v>2313.0385319999996</v>
      </c>
      <c r="Q84" s="143"/>
      <c r="R84" s="144">
        <f>R85+R172+R191+R263+R343+R358</f>
        <v>428.51622500999997</v>
      </c>
      <c r="S84" s="143"/>
      <c r="T84" s="145">
        <f>T85+T172+T191+T263+T343+T358</f>
        <v>6.6000000000000005</v>
      </c>
      <c r="AR84" s="139" t="s">
        <v>75</v>
      </c>
      <c r="AT84" s="146" t="s">
        <v>69</v>
      </c>
      <c r="AU84" s="146" t="s">
        <v>70</v>
      </c>
      <c r="AY84" s="139" t="s">
        <v>127</v>
      </c>
      <c r="BK84" s="147">
        <f>BK85+BK172+BK191+BK263+BK343+BK358</f>
        <v>0</v>
      </c>
    </row>
    <row r="85" spans="2:65" s="10" customFormat="1" ht="19.899999999999999" customHeight="1">
      <c r="B85" s="138"/>
      <c r="D85" s="139" t="s">
        <v>69</v>
      </c>
      <c r="E85" s="148" t="s">
        <v>75</v>
      </c>
      <c r="F85" s="148" t="s">
        <v>128</v>
      </c>
      <c r="J85" s="149">
        <f>BK85</f>
        <v>0</v>
      </c>
      <c r="L85" s="138"/>
      <c r="M85" s="142"/>
      <c r="N85" s="143"/>
      <c r="O85" s="143"/>
      <c r="P85" s="144">
        <f>SUM(P86:P171)</f>
        <v>953.50650999999971</v>
      </c>
      <c r="Q85" s="143"/>
      <c r="R85" s="144">
        <f>SUM(R86:R171)</f>
        <v>241.90111999999999</v>
      </c>
      <c r="S85" s="143"/>
      <c r="T85" s="145">
        <f>SUM(T86:T171)</f>
        <v>0</v>
      </c>
      <c r="AR85" s="139" t="s">
        <v>75</v>
      </c>
      <c r="AT85" s="146" t="s">
        <v>69</v>
      </c>
      <c r="AU85" s="146" t="s">
        <v>75</v>
      </c>
      <c r="AY85" s="139" t="s">
        <v>127</v>
      </c>
      <c r="BK85" s="147">
        <f>SUM(BK86:BK171)</f>
        <v>0</v>
      </c>
    </row>
    <row r="86" spans="2:65" s="1" customFormat="1" ht="22.9" customHeight="1">
      <c r="B86" s="150"/>
      <c r="C86" s="151" t="s">
        <v>75</v>
      </c>
      <c r="D86" s="151" t="s">
        <v>129</v>
      </c>
      <c r="E86" s="152" t="s">
        <v>883</v>
      </c>
      <c r="F86" s="153" t="s">
        <v>884</v>
      </c>
      <c r="G86" s="154" t="s">
        <v>178</v>
      </c>
      <c r="H86" s="155">
        <v>219.39</v>
      </c>
      <c r="I86" s="156"/>
      <c r="J86" s="156">
        <f>ROUND(I86*H86,2)</f>
        <v>0</v>
      </c>
      <c r="K86" s="153" t="s">
        <v>133</v>
      </c>
      <c r="L86" s="36"/>
      <c r="M86" s="157" t="s">
        <v>5</v>
      </c>
      <c r="N86" s="158" t="s">
        <v>41</v>
      </c>
      <c r="O86" s="159">
        <v>0.82499999999999996</v>
      </c>
      <c r="P86" s="159">
        <f>O86*H86</f>
        <v>180.99674999999999</v>
      </c>
      <c r="Q86" s="159">
        <v>0</v>
      </c>
      <c r="R86" s="159">
        <f>Q86*H86</f>
        <v>0</v>
      </c>
      <c r="S86" s="159">
        <v>0</v>
      </c>
      <c r="T86" s="160">
        <f>S86*H86</f>
        <v>0</v>
      </c>
      <c r="AR86" s="22" t="s">
        <v>134</v>
      </c>
      <c r="AT86" s="22" t="s">
        <v>129</v>
      </c>
      <c r="AU86" s="22" t="s">
        <v>80</v>
      </c>
      <c r="AY86" s="22" t="s">
        <v>127</v>
      </c>
      <c r="BE86" s="161">
        <f>IF(N86="základní",J86,0)</f>
        <v>0</v>
      </c>
      <c r="BF86" s="161">
        <f>IF(N86="snížená",J86,0)</f>
        <v>0</v>
      </c>
      <c r="BG86" s="161">
        <f>IF(N86="zákl. přenesená",J86,0)</f>
        <v>0</v>
      </c>
      <c r="BH86" s="161">
        <f>IF(N86="sníž. přenesená",J86,0)</f>
        <v>0</v>
      </c>
      <c r="BI86" s="161">
        <f>IF(N86="nulová",J86,0)</f>
        <v>0</v>
      </c>
      <c r="BJ86" s="22" t="s">
        <v>75</v>
      </c>
      <c r="BK86" s="161">
        <f>ROUND(I86*H86,2)</f>
        <v>0</v>
      </c>
      <c r="BL86" s="22" t="s">
        <v>134</v>
      </c>
      <c r="BM86" s="22" t="s">
        <v>885</v>
      </c>
    </row>
    <row r="87" spans="2:65" s="1" customFormat="1" ht="27">
      <c r="B87" s="36"/>
      <c r="D87" s="162" t="s">
        <v>136</v>
      </c>
      <c r="F87" s="163" t="s">
        <v>886</v>
      </c>
      <c r="L87" s="36"/>
      <c r="M87" s="164"/>
      <c r="N87" s="37"/>
      <c r="O87" s="37"/>
      <c r="P87" s="37"/>
      <c r="Q87" s="37"/>
      <c r="R87" s="37"/>
      <c r="S87" s="37"/>
      <c r="T87" s="65"/>
      <c r="AT87" s="22" t="s">
        <v>136</v>
      </c>
      <c r="AU87" s="22" t="s">
        <v>80</v>
      </c>
    </row>
    <row r="88" spans="2:65" s="11" customFormat="1">
      <c r="B88" s="165"/>
      <c r="D88" s="162" t="s">
        <v>138</v>
      </c>
      <c r="E88" s="166" t="s">
        <v>5</v>
      </c>
      <c r="F88" s="167" t="s">
        <v>887</v>
      </c>
      <c r="H88" s="168">
        <v>341.73</v>
      </c>
      <c r="L88" s="165"/>
      <c r="M88" s="169"/>
      <c r="N88" s="170"/>
      <c r="O88" s="170"/>
      <c r="P88" s="170"/>
      <c r="Q88" s="170"/>
      <c r="R88" s="170"/>
      <c r="S88" s="170"/>
      <c r="T88" s="171"/>
      <c r="AT88" s="166" t="s">
        <v>138</v>
      </c>
      <c r="AU88" s="166" t="s">
        <v>80</v>
      </c>
      <c r="AV88" s="11" t="s">
        <v>80</v>
      </c>
      <c r="AW88" s="11" t="s">
        <v>33</v>
      </c>
      <c r="AX88" s="11" t="s">
        <v>70</v>
      </c>
      <c r="AY88" s="166" t="s">
        <v>127</v>
      </c>
    </row>
    <row r="89" spans="2:65" s="11" customFormat="1">
      <c r="B89" s="165"/>
      <c r="D89" s="162" t="s">
        <v>138</v>
      </c>
      <c r="E89" s="166" t="s">
        <v>5</v>
      </c>
      <c r="F89" s="167" t="s">
        <v>888</v>
      </c>
      <c r="H89" s="168">
        <v>0.69599999999999995</v>
      </c>
      <c r="L89" s="165"/>
      <c r="M89" s="169"/>
      <c r="N89" s="170"/>
      <c r="O89" s="170"/>
      <c r="P89" s="170"/>
      <c r="Q89" s="170"/>
      <c r="R89" s="170"/>
      <c r="S89" s="170"/>
      <c r="T89" s="171"/>
      <c r="AT89" s="166" t="s">
        <v>138</v>
      </c>
      <c r="AU89" s="166" t="s">
        <v>80</v>
      </c>
      <c r="AV89" s="11" t="s">
        <v>80</v>
      </c>
      <c r="AW89" s="11" t="s">
        <v>33</v>
      </c>
      <c r="AX89" s="11" t="s">
        <v>70</v>
      </c>
      <c r="AY89" s="166" t="s">
        <v>127</v>
      </c>
    </row>
    <row r="90" spans="2:65" s="11" customFormat="1">
      <c r="B90" s="165"/>
      <c r="D90" s="162" t="s">
        <v>138</v>
      </c>
      <c r="E90" s="166" t="s">
        <v>5</v>
      </c>
      <c r="F90" s="167" t="s">
        <v>889</v>
      </c>
      <c r="H90" s="168">
        <v>21.425999999999998</v>
      </c>
      <c r="L90" s="165"/>
      <c r="M90" s="169"/>
      <c r="N90" s="170"/>
      <c r="O90" s="170"/>
      <c r="P90" s="170"/>
      <c r="Q90" s="170"/>
      <c r="R90" s="170"/>
      <c r="S90" s="170"/>
      <c r="T90" s="171"/>
      <c r="AT90" s="166" t="s">
        <v>138</v>
      </c>
      <c r="AU90" s="166" t="s">
        <v>80</v>
      </c>
      <c r="AV90" s="11" t="s">
        <v>80</v>
      </c>
      <c r="AW90" s="11" t="s">
        <v>33</v>
      </c>
      <c r="AX90" s="11" t="s">
        <v>70</v>
      </c>
      <c r="AY90" s="166" t="s">
        <v>127</v>
      </c>
    </row>
    <row r="91" spans="2:65" s="11" customFormat="1">
      <c r="B91" s="165"/>
      <c r="D91" s="162" t="s">
        <v>138</v>
      </c>
      <c r="E91" s="166" t="s">
        <v>5</v>
      </c>
      <c r="F91" s="167" t="s">
        <v>890</v>
      </c>
      <c r="H91" s="168">
        <v>1.8009999999999999</v>
      </c>
      <c r="L91" s="165"/>
      <c r="M91" s="169"/>
      <c r="N91" s="170"/>
      <c r="O91" s="170"/>
      <c r="P91" s="170"/>
      <c r="Q91" s="170"/>
      <c r="R91" s="170"/>
      <c r="S91" s="170"/>
      <c r="T91" s="171"/>
      <c r="AT91" s="166" t="s">
        <v>138</v>
      </c>
      <c r="AU91" s="166" t="s">
        <v>80</v>
      </c>
      <c r="AV91" s="11" t="s">
        <v>80</v>
      </c>
      <c r="AW91" s="11" t="s">
        <v>33</v>
      </c>
      <c r="AX91" s="11" t="s">
        <v>70</v>
      </c>
      <c r="AY91" s="166" t="s">
        <v>127</v>
      </c>
    </row>
    <row r="92" spans="2:65" s="12" customFormat="1">
      <c r="B92" s="172"/>
      <c r="D92" s="162" t="s">
        <v>138</v>
      </c>
      <c r="E92" s="173" t="s">
        <v>5</v>
      </c>
      <c r="F92" s="174" t="s">
        <v>141</v>
      </c>
      <c r="H92" s="175">
        <v>365.65300000000002</v>
      </c>
      <c r="L92" s="172"/>
      <c r="M92" s="176"/>
      <c r="N92" s="177"/>
      <c r="O92" s="177"/>
      <c r="P92" s="177"/>
      <c r="Q92" s="177"/>
      <c r="R92" s="177"/>
      <c r="S92" s="177"/>
      <c r="T92" s="178"/>
      <c r="AT92" s="173" t="s">
        <v>138</v>
      </c>
      <c r="AU92" s="173" t="s">
        <v>80</v>
      </c>
      <c r="AV92" s="12" t="s">
        <v>134</v>
      </c>
      <c r="AW92" s="12" t="s">
        <v>33</v>
      </c>
      <c r="AX92" s="12" t="s">
        <v>70</v>
      </c>
      <c r="AY92" s="173" t="s">
        <v>127</v>
      </c>
    </row>
    <row r="93" spans="2:65" s="11" customFormat="1">
      <c r="B93" s="165"/>
      <c r="D93" s="162" t="s">
        <v>138</v>
      </c>
      <c r="E93" s="166" t="s">
        <v>5</v>
      </c>
      <c r="F93" s="167" t="s">
        <v>891</v>
      </c>
      <c r="H93" s="168">
        <v>219.39</v>
      </c>
      <c r="L93" s="165"/>
      <c r="M93" s="169"/>
      <c r="N93" s="170"/>
      <c r="O93" s="170"/>
      <c r="P93" s="170"/>
      <c r="Q93" s="170"/>
      <c r="R93" s="170"/>
      <c r="S93" s="170"/>
      <c r="T93" s="171"/>
      <c r="AT93" s="166" t="s">
        <v>138</v>
      </c>
      <c r="AU93" s="166" t="s">
        <v>80</v>
      </c>
      <c r="AV93" s="11" t="s">
        <v>80</v>
      </c>
      <c r="AW93" s="11" t="s">
        <v>33</v>
      </c>
      <c r="AX93" s="11" t="s">
        <v>75</v>
      </c>
      <c r="AY93" s="166" t="s">
        <v>127</v>
      </c>
    </row>
    <row r="94" spans="2:65" s="1" customFormat="1" ht="22.9" customHeight="1">
      <c r="B94" s="150"/>
      <c r="C94" s="151" t="s">
        <v>80</v>
      </c>
      <c r="D94" s="151" t="s">
        <v>129</v>
      </c>
      <c r="E94" s="152" t="s">
        <v>892</v>
      </c>
      <c r="F94" s="153" t="s">
        <v>893</v>
      </c>
      <c r="G94" s="154" t="s">
        <v>178</v>
      </c>
      <c r="H94" s="155">
        <v>109.7</v>
      </c>
      <c r="I94" s="156"/>
      <c r="J94" s="156">
        <f>ROUND(I94*H94,2)</f>
        <v>0</v>
      </c>
      <c r="K94" s="153" t="s">
        <v>133</v>
      </c>
      <c r="L94" s="36"/>
      <c r="M94" s="157" t="s">
        <v>5</v>
      </c>
      <c r="N94" s="158" t="s">
        <v>41</v>
      </c>
      <c r="O94" s="159">
        <v>1.355</v>
      </c>
      <c r="P94" s="159">
        <f>O94*H94</f>
        <v>148.64349999999999</v>
      </c>
      <c r="Q94" s="159">
        <v>0</v>
      </c>
      <c r="R94" s="159">
        <f>Q94*H94</f>
        <v>0</v>
      </c>
      <c r="S94" s="159">
        <v>0</v>
      </c>
      <c r="T94" s="160">
        <f>S94*H94</f>
        <v>0</v>
      </c>
      <c r="AR94" s="22" t="s">
        <v>134</v>
      </c>
      <c r="AT94" s="22" t="s">
        <v>129</v>
      </c>
      <c r="AU94" s="22" t="s">
        <v>80</v>
      </c>
      <c r="AY94" s="22" t="s">
        <v>127</v>
      </c>
      <c r="BE94" s="161">
        <f>IF(N94="základní",J94,0)</f>
        <v>0</v>
      </c>
      <c r="BF94" s="161">
        <f>IF(N94="snížená",J94,0)</f>
        <v>0</v>
      </c>
      <c r="BG94" s="161">
        <f>IF(N94="zákl. přenesená",J94,0)</f>
        <v>0</v>
      </c>
      <c r="BH94" s="161">
        <f>IF(N94="sníž. přenesená",J94,0)</f>
        <v>0</v>
      </c>
      <c r="BI94" s="161">
        <f>IF(N94="nulová",J94,0)</f>
        <v>0</v>
      </c>
      <c r="BJ94" s="22" t="s">
        <v>75</v>
      </c>
      <c r="BK94" s="161">
        <f>ROUND(I94*H94,2)</f>
        <v>0</v>
      </c>
      <c r="BL94" s="22" t="s">
        <v>134</v>
      </c>
      <c r="BM94" s="22" t="s">
        <v>894</v>
      </c>
    </row>
    <row r="95" spans="2:65" s="1" customFormat="1" ht="27">
      <c r="B95" s="36"/>
      <c r="D95" s="162" t="s">
        <v>136</v>
      </c>
      <c r="F95" s="163" t="s">
        <v>895</v>
      </c>
      <c r="L95" s="36"/>
      <c r="M95" s="164"/>
      <c r="N95" s="37"/>
      <c r="O95" s="37"/>
      <c r="P95" s="37"/>
      <c r="Q95" s="37"/>
      <c r="R95" s="37"/>
      <c r="S95" s="37"/>
      <c r="T95" s="65"/>
      <c r="AT95" s="22" t="s">
        <v>136</v>
      </c>
      <c r="AU95" s="22" t="s">
        <v>80</v>
      </c>
    </row>
    <row r="96" spans="2:65" s="11" customFormat="1">
      <c r="B96" s="165"/>
      <c r="D96" s="162" t="s">
        <v>138</v>
      </c>
      <c r="E96" s="166" t="s">
        <v>5</v>
      </c>
      <c r="F96" s="167" t="s">
        <v>896</v>
      </c>
      <c r="H96" s="168">
        <v>109.69499999999999</v>
      </c>
      <c r="L96" s="165"/>
      <c r="M96" s="169"/>
      <c r="N96" s="170"/>
      <c r="O96" s="170"/>
      <c r="P96" s="170"/>
      <c r="Q96" s="170"/>
      <c r="R96" s="170"/>
      <c r="S96" s="170"/>
      <c r="T96" s="171"/>
      <c r="AT96" s="166" t="s">
        <v>138</v>
      </c>
      <c r="AU96" s="166" t="s">
        <v>80</v>
      </c>
      <c r="AV96" s="11" t="s">
        <v>80</v>
      </c>
      <c r="AW96" s="11" t="s">
        <v>33</v>
      </c>
      <c r="AX96" s="11" t="s">
        <v>70</v>
      </c>
      <c r="AY96" s="166" t="s">
        <v>127</v>
      </c>
    </row>
    <row r="97" spans="2:65" s="12" customFormat="1">
      <c r="B97" s="172"/>
      <c r="D97" s="162" t="s">
        <v>138</v>
      </c>
      <c r="E97" s="173" t="s">
        <v>5</v>
      </c>
      <c r="F97" s="174" t="s">
        <v>141</v>
      </c>
      <c r="H97" s="175">
        <v>109.69499999999999</v>
      </c>
      <c r="L97" s="172"/>
      <c r="M97" s="176"/>
      <c r="N97" s="177"/>
      <c r="O97" s="177"/>
      <c r="P97" s="177"/>
      <c r="Q97" s="177"/>
      <c r="R97" s="177"/>
      <c r="S97" s="177"/>
      <c r="T97" s="178"/>
      <c r="AT97" s="173" t="s">
        <v>138</v>
      </c>
      <c r="AU97" s="173" t="s">
        <v>80</v>
      </c>
      <c r="AV97" s="12" t="s">
        <v>134</v>
      </c>
      <c r="AW97" s="12" t="s">
        <v>33</v>
      </c>
      <c r="AX97" s="12" t="s">
        <v>70</v>
      </c>
      <c r="AY97" s="173" t="s">
        <v>127</v>
      </c>
    </row>
    <row r="98" spans="2:65" s="11" customFormat="1">
      <c r="B98" s="165"/>
      <c r="D98" s="162" t="s">
        <v>138</v>
      </c>
      <c r="E98" s="166" t="s">
        <v>5</v>
      </c>
      <c r="F98" s="167" t="s">
        <v>897</v>
      </c>
      <c r="H98" s="168">
        <v>109.7</v>
      </c>
      <c r="L98" s="165"/>
      <c r="M98" s="169"/>
      <c r="N98" s="170"/>
      <c r="O98" s="170"/>
      <c r="P98" s="170"/>
      <c r="Q98" s="170"/>
      <c r="R98" s="170"/>
      <c r="S98" s="170"/>
      <c r="T98" s="171"/>
      <c r="AT98" s="166" t="s">
        <v>138</v>
      </c>
      <c r="AU98" s="166" t="s">
        <v>80</v>
      </c>
      <c r="AV98" s="11" t="s">
        <v>80</v>
      </c>
      <c r="AW98" s="11" t="s">
        <v>33</v>
      </c>
      <c r="AX98" s="11" t="s">
        <v>75</v>
      </c>
      <c r="AY98" s="166" t="s">
        <v>127</v>
      </c>
    </row>
    <row r="99" spans="2:65" s="1" customFormat="1" ht="22.9" customHeight="1">
      <c r="B99" s="150"/>
      <c r="C99" s="151" t="s">
        <v>146</v>
      </c>
      <c r="D99" s="151" t="s">
        <v>129</v>
      </c>
      <c r="E99" s="152" t="s">
        <v>898</v>
      </c>
      <c r="F99" s="153" t="s">
        <v>899</v>
      </c>
      <c r="G99" s="154" t="s">
        <v>178</v>
      </c>
      <c r="H99" s="155">
        <v>18.28</v>
      </c>
      <c r="I99" s="156"/>
      <c r="J99" s="156">
        <f>ROUND(I99*H99,2)</f>
        <v>0</v>
      </c>
      <c r="K99" s="153" t="s">
        <v>133</v>
      </c>
      <c r="L99" s="36"/>
      <c r="M99" s="157" t="s">
        <v>5</v>
      </c>
      <c r="N99" s="158" t="s">
        <v>41</v>
      </c>
      <c r="O99" s="159">
        <v>7.5220000000000002</v>
      </c>
      <c r="P99" s="159">
        <f>O99*H99</f>
        <v>137.50216</v>
      </c>
      <c r="Q99" s="159">
        <v>0</v>
      </c>
      <c r="R99" s="159">
        <f>Q99*H99</f>
        <v>0</v>
      </c>
      <c r="S99" s="159">
        <v>0</v>
      </c>
      <c r="T99" s="160">
        <f>S99*H99</f>
        <v>0</v>
      </c>
      <c r="AR99" s="22" t="s">
        <v>134</v>
      </c>
      <c r="AT99" s="22" t="s">
        <v>129</v>
      </c>
      <c r="AU99" s="22" t="s">
        <v>80</v>
      </c>
      <c r="AY99" s="22" t="s">
        <v>127</v>
      </c>
      <c r="BE99" s="161">
        <f>IF(N99="základní",J99,0)</f>
        <v>0</v>
      </c>
      <c r="BF99" s="161">
        <f>IF(N99="snížená",J99,0)</f>
        <v>0</v>
      </c>
      <c r="BG99" s="161">
        <f>IF(N99="zákl. přenesená",J99,0)</f>
        <v>0</v>
      </c>
      <c r="BH99" s="161">
        <f>IF(N99="sníž. přenesená",J99,0)</f>
        <v>0</v>
      </c>
      <c r="BI99" s="161">
        <f>IF(N99="nulová",J99,0)</f>
        <v>0</v>
      </c>
      <c r="BJ99" s="22" t="s">
        <v>75</v>
      </c>
      <c r="BK99" s="161">
        <f>ROUND(I99*H99,2)</f>
        <v>0</v>
      </c>
      <c r="BL99" s="22" t="s">
        <v>134</v>
      </c>
      <c r="BM99" s="22" t="s">
        <v>900</v>
      </c>
    </row>
    <row r="100" spans="2:65" s="1" customFormat="1" ht="40.5">
      <c r="B100" s="36"/>
      <c r="D100" s="162" t="s">
        <v>136</v>
      </c>
      <c r="F100" s="163" t="s">
        <v>901</v>
      </c>
      <c r="L100" s="36"/>
      <c r="M100" s="164"/>
      <c r="N100" s="37"/>
      <c r="O100" s="37"/>
      <c r="P100" s="37"/>
      <c r="Q100" s="37"/>
      <c r="R100" s="37"/>
      <c r="S100" s="37"/>
      <c r="T100" s="65"/>
      <c r="AT100" s="22" t="s">
        <v>136</v>
      </c>
      <c r="AU100" s="22" t="s">
        <v>80</v>
      </c>
    </row>
    <row r="101" spans="2:65" s="11" customFormat="1">
      <c r="B101" s="165"/>
      <c r="D101" s="162" t="s">
        <v>138</v>
      </c>
      <c r="E101" s="166" t="s">
        <v>5</v>
      </c>
      <c r="F101" s="167" t="s">
        <v>902</v>
      </c>
      <c r="H101" s="168">
        <v>18.283000000000001</v>
      </c>
      <c r="L101" s="165"/>
      <c r="M101" s="169"/>
      <c r="N101" s="170"/>
      <c r="O101" s="170"/>
      <c r="P101" s="170"/>
      <c r="Q101" s="170"/>
      <c r="R101" s="170"/>
      <c r="S101" s="170"/>
      <c r="T101" s="171"/>
      <c r="AT101" s="166" t="s">
        <v>138</v>
      </c>
      <c r="AU101" s="166" t="s">
        <v>80</v>
      </c>
      <c r="AV101" s="11" t="s">
        <v>80</v>
      </c>
      <c r="AW101" s="11" t="s">
        <v>33</v>
      </c>
      <c r="AX101" s="11" t="s">
        <v>70</v>
      </c>
      <c r="AY101" s="166" t="s">
        <v>127</v>
      </c>
    </row>
    <row r="102" spans="2:65" s="12" customFormat="1">
      <c r="B102" s="172"/>
      <c r="D102" s="162" t="s">
        <v>138</v>
      </c>
      <c r="E102" s="173" t="s">
        <v>5</v>
      </c>
      <c r="F102" s="174" t="s">
        <v>141</v>
      </c>
      <c r="H102" s="175">
        <v>18.283000000000001</v>
      </c>
      <c r="L102" s="172"/>
      <c r="M102" s="176"/>
      <c r="N102" s="177"/>
      <c r="O102" s="177"/>
      <c r="P102" s="177"/>
      <c r="Q102" s="177"/>
      <c r="R102" s="177"/>
      <c r="S102" s="177"/>
      <c r="T102" s="178"/>
      <c r="AT102" s="173" t="s">
        <v>138</v>
      </c>
      <c r="AU102" s="173" t="s">
        <v>80</v>
      </c>
      <c r="AV102" s="12" t="s">
        <v>134</v>
      </c>
      <c r="AW102" s="12" t="s">
        <v>33</v>
      </c>
      <c r="AX102" s="12" t="s">
        <v>70</v>
      </c>
      <c r="AY102" s="173" t="s">
        <v>127</v>
      </c>
    </row>
    <row r="103" spans="2:65" s="11" customFormat="1">
      <c r="B103" s="165"/>
      <c r="D103" s="162" t="s">
        <v>138</v>
      </c>
      <c r="E103" s="166" t="s">
        <v>5</v>
      </c>
      <c r="F103" s="167" t="s">
        <v>903</v>
      </c>
      <c r="H103" s="168">
        <v>18.28</v>
      </c>
      <c r="L103" s="165"/>
      <c r="M103" s="169"/>
      <c r="N103" s="170"/>
      <c r="O103" s="170"/>
      <c r="P103" s="170"/>
      <c r="Q103" s="170"/>
      <c r="R103" s="170"/>
      <c r="S103" s="170"/>
      <c r="T103" s="171"/>
      <c r="AT103" s="166" t="s">
        <v>138</v>
      </c>
      <c r="AU103" s="166" t="s">
        <v>80</v>
      </c>
      <c r="AV103" s="11" t="s">
        <v>80</v>
      </c>
      <c r="AW103" s="11" t="s">
        <v>33</v>
      </c>
      <c r="AX103" s="11" t="s">
        <v>75</v>
      </c>
      <c r="AY103" s="166" t="s">
        <v>127</v>
      </c>
    </row>
    <row r="104" spans="2:65" s="1" customFormat="1" ht="22.9" customHeight="1">
      <c r="B104" s="150"/>
      <c r="C104" s="151" t="s">
        <v>134</v>
      </c>
      <c r="D104" s="151" t="s">
        <v>129</v>
      </c>
      <c r="E104" s="152" t="s">
        <v>904</v>
      </c>
      <c r="F104" s="153" t="s">
        <v>905</v>
      </c>
      <c r="G104" s="154" t="s">
        <v>178</v>
      </c>
      <c r="H104" s="155">
        <v>18.28</v>
      </c>
      <c r="I104" s="156"/>
      <c r="J104" s="156">
        <f>ROUND(I104*H104,2)</f>
        <v>0</v>
      </c>
      <c r="K104" s="153" t="s">
        <v>133</v>
      </c>
      <c r="L104" s="36"/>
      <c r="M104" s="157" t="s">
        <v>5</v>
      </c>
      <c r="N104" s="158" t="s">
        <v>41</v>
      </c>
      <c r="O104" s="159">
        <v>10.583</v>
      </c>
      <c r="P104" s="159">
        <f>O104*H104</f>
        <v>193.45724000000001</v>
      </c>
      <c r="Q104" s="159">
        <v>0</v>
      </c>
      <c r="R104" s="159">
        <f>Q104*H104</f>
        <v>0</v>
      </c>
      <c r="S104" s="159">
        <v>0</v>
      </c>
      <c r="T104" s="160">
        <f>S104*H104</f>
        <v>0</v>
      </c>
      <c r="AR104" s="22" t="s">
        <v>134</v>
      </c>
      <c r="AT104" s="22" t="s">
        <v>129</v>
      </c>
      <c r="AU104" s="22" t="s">
        <v>80</v>
      </c>
      <c r="AY104" s="22" t="s">
        <v>127</v>
      </c>
      <c r="BE104" s="161">
        <f>IF(N104="základní",J104,0)</f>
        <v>0</v>
      </c>
      <c r="BF104" s="161">
        <f>IF(N104="snížená",J104,0)</f>
        <v>0</v>
      </c>
      <c r="BG104" s="161">
        <f>IF(N104="zákl. přenesená",J104,0)</f>
        <v>0</v>
      </c>
      <c r="BH104" s="161">
        <f>IF(N104="sníž. přenesená",J104,0)</f>
        <v>0</v>
      </c>
      <c r="BI104" s="161">
        <f>IF(N104="nulová",J104,0)</f>
        <v>0</v>
      </c>
      <c r="BJ104" s="22" t="s">
        <v>75</v>
      </c>
      <c r="BK104" s="161">
        <f>ROUND(I104*H104,2)</f>
        <v>0</v>
      </c>
      <c r="BL104" s="22" t="s">
        <v>134</v>
      </c>
      <c r="BM104" s="22" t="s">
        <v>906</v>
      </c>
    </row>
    <row r="105" spans="2:65" s="1" customFormat="1" ht="40.5">
      <c r="B105" s="36"/>
      <c r="D105" s="162" t="s">
        <v>136</v>
      </c>
      <c r="F105" s="163" t="s">
        <v>907</v>
      </c>
      <c r="L105" s="36"/>
      <c r="M105" s="164"/>
      <c r="N105" s="37"/>
      <c r="O105" s="37"/>
      <c r="P105" s="37"/>
      <c r="Q105" s="37"/>
      <c r="R105" s="37"/>
      <c r="S105" s="37"/>
      <c r="T105" s="65"/>
      <c r="AT105" s="22" t="s">
        <v>136</v>
      </c>
      <c r="AU105" s="22" t="s">
        <v>80</v>
      </c>
    </row>
    <row r="106" spans="2:65" s="11" customFormat="1">
      <c r="B106" s="165"/>
      <c r="D106" s="162" t="s">
        <v>138</v>
      </c>
      <c r="E106" s="166" t="s">
        <v>5</v>
      </c>
      <c r="F106" s="167" t="s">
        <v>902</v>
      </c>
      <c r="H106" s="168">
        <v>18.283000000000001</v>
      </c>
      <c r="L106" s="165"/>
      <c r="M106" s="169"/>
      <c r="N106" s="170"/>
      <c r="O106" s="170"/>
      <c r="P106" s="170"/>
      <c r="Q106" s="170"/>
      <c r="R106" s="170"/>
      <c r="S106" s="170"/>
      <c r="T106" s="171"/>
      <c r="AT106" s="166" t="s">
        <v>138</v>
      </c>
      <c r="AU106" s="166" t="s">
        <v>80</v>
      </c>
      <c r="AV106" s="11" t="s">
        <v>80</v>
      </c>
      <c r="AW106" s="11" t="s">
        <v>33</v>
      </c>
      <c r="AX106" s="11" t="s">
        <v>70</v>
      </c>
      <c r="AY106" s="166" t="s">
        <v>127</v>
      </c>
    </row>
    <row r="107" spans="2:65" s="12" customFormat="1">
      <c r="B107" s="172"/>
      <c r="D107" s="162" t="s">
        <v>138</v>
      </c>
      <c r="E107" s="173" t="s">
        <v>5</v>
      </c>
      <c r="F107" s="174" t="s">
        <v>141</v>
      </c>
      <c r="H107" s="175">
        <v>18.283000000000001</v>
      </c>
      <c r="L107" s="172"/>
      <c r="M107" s="176"/>
      <c r="N107" s="177"/>
      <c r="O107" s="177"/>
      <c r="P107" s="177"/>
      <c r="Q107" s="177"/>
      <c r="R107" s="177"/>
      <c r="S107" s="177"/>
      <c r="T107" s="178"/>
      <c r="AT107" s="173" t="s">
        <v>138</v>
      </c>
      <c r="AU107" s="173" t="s">
        <v>80</v>
      </c>
      <c r="AV107" s="12" t="s">
        <v>134</v>
      </c>
      <c r="AW107" s="12" t="s">
        <v>33</v>
      </c>
      <c r="AX107" s="12" t="s">
        <v>70</v>
      </c>
      <c r="AY107" s="173" t="s">
        <v>127</v>
      </c>
    </row>
    <row r="108" spans="2:65" s="11" customFormat="1">
      <c r="B108" s="165"/>
      <c r="D108" s="162" t="s">
        <v>138</v>
      </c>
      <c r="E108" s="166" t="s">
        <v>5</v>
      </c>
      <c r="F108" s="167" t="s">
        <v>903</v>
      </c>
      <c r="H108" s="168">
        <v>18.28</v>
      </c>
      <c r="L108" s="165"/>
      <c r="M108" s="169"/>
      <c r="N108" s="170"/>
      <c r="O108" s="170"/>
      <c r="P108" s="170"/>
      <c r="Q108" s="170"/>
      <c r="R108" s="170"/>
      <c r="S108" s="170"/>
      <c r="T108" s="171"/>
      <c r="AT108" s="166" t="s">
        <v>138</v>
      </c>
      <c r="AU108" s="166" t="s">
        <v>80</v>
      </c>
      <c r="AV108" s="11" t="s">
        <v>80</v>
      </c>
      <c r="AW108" s="11" t="s">
        <v>33</v>
      </c>
      <c r="AX108" s="11" t="s">
        <v>75</v>
      </c>
      <c r="AY108" s="166" t="s">
        <v>127</v>
      </c>
    </row>
    <row r="109" spans="2:65" s="1" customFormat="1" ht="14.45" customHeight="1">
      <c r="B109" s="150"/>
      <c r="C109" s="151" t="s">
        <v>157</v>
      </c>
      <c r="D109" s="151" t="s">
        <v>129</v>
      </c>
      <c r="E109" s="152" t="s">
        <v>908</v>
      </c>
      <c r="F109" s="153" t="s">
        <v>909</v>
      </c>
      <c r="G109" s="154" t="s">
        <v>132</v>
      </c>
      <c r="H109" s="155">
        <v>168</v>
      </c>
      <c r="I109" s="156"/>
      <c r="J109" s="156">
        <f>ROUND(I109*H109,2)</f>
        <v>0</v>
      </c>
      <c r="K109" s="153" t="s">
        <v>133</v>
      </c>
      <c r="L109" s="36"/>
      <c r="M109" s="157" t="s">
        <v>5</v>
      </c>
      <c r="N109" s="158" t="s">
        <v>41</v>
      </c>
      <c r="O109" s="159">
        <v>0.23599999999999999</v>
      </c>
      <c r="P109" s="159">
        <f>O109*H109</f>
        <v>39.647999999999996</v>
      </c>
      <c r="Q109" s="159">
        <v>8.4000000000000003E-4</v>
      </c>
      <c r="R109" s="159">
        <f>Q109*H109</f>
        <v>0.14112</v>
      </c>
      <c r="S109" s="159">
        <v>0</v>
      </c>
      <c r="T109" s="160">
        <f>S109*H109</f>
        <v>0</v>
      </c>
      <c r="AR109" s="22" t="s">
        <v>134</v>
      </c>
      <c r="AT109" s="22" t="s">
        <v>129</v>
      </c>
      <c r="AU109" s="22" t="s">
        <v>80</v>
      </c>
      <c r="AY109" s="22" t="s">
        <v>127</v>
      </c>
      <c r="BE109" s="161">
        <f>IF(N109="základní",J109,0)</f>
        <v>0</v>
      </c>
      <c r="BF109" s="161">
        <f>IF(N109="snížená",J109,0)</f>
        <v>0</v>
      </c>
      <c r="BG109" s="161">
        <f>IF(N109="zákl. přenesená",J109,0)</f>
        <v>0</v>
      </c>
      <c r="BH109" s="161">
        <f>IF(N109="sníž. přenesená",J109,0)</f>
        <v>0</v>
      </c>
      <c r="BI109" s="161">
        <f>IF(N109="nulová",J109,0)</f>
        <v>0</v>
      </c>
      <c r="BJ109" s="22" t="s">
        <v>75</v>
      </c>
      <c r="BK109" s="161">
        <f>ROUND(I109*H109,2)</f>
        <v>0</v>
      </c>
      <c r="BL109" s="22" t="s">
        <v>134</v>
      </c>
      <c r="BM109" s="22" t="s">
        <v>910</v>
      </c>
    </row>
    <row r="110" spans="2:65" s="1" customFormat="1" ht="27">
      <c r="B110" s="36"/>
      <c r="D110" s="162" t="s">
        <v>136</v>
      </c>
      <c r="F110" s="163" t="s">
        <v>911</v>
      </c>
      <c r="L110" s="36"/>
      <c r="M110" s="164"/>
      <c r="N110" s="37"/>
      <c r="O110" s="37"/>
      <c r="P110" s="37"/>
      <c r="Q110" s="37"/>
      <c r="R110" s="37"/>
      <c r="S110" s="37"/>
      <c r="T110" s="65"/>
      <c r="AT110" s="22" t="s">
        <v>136</v>
      </c>
      <c r="AU110" s="22" t="s">
        <v>80</v>
      </c>
    </row>
    <row r="111" spans="2:65" s="11" customFormat="1">
      <c r="B111" s="165"/>
      <c r="D111" s="162" t="s">
        <v>138</v>
      </c>
      <c r="E111" s="166" t="s">
        <v>5</v>
      </c>
      <c r="F111" s="167" t="s">
        <v>912</v>
      </c>
      <c r="H111" s="168">
        <v>167.904</v>
      </c>
      <c r="L111" s="165"/>
      <c r="M111" s="169"/>
      <c r="N111" s="170"/>
      <c r="O111" s="170"/>
      <c r="P111" s="170"/>
      <c r="Q111" s="170"/>
      <c r="R111" s="170"/>
      <c r="S111" s="170"/>
      <c r="T111" s="171"/>
      <c r="AT111" s="166" t="s">
        <v>138</v>
      </c>
      <c r="AU111" s="166" t="s">
        <v>80</v>
      </c>
      <c r="AV111" s="11" t="s">
        <v>80</v>
      </c>
      <c r="AW111" s="11" t="s">
        <v>33</v>
      </c>
      <c r="AX111" s="11" t="s">
        <v>70</v>
      </c>
      <c r="AY111" s="166" t="s">
        <v>127</v>
      </c>
    </row>
    <row r="112" spans="2:65" s="12" customFormat="1">
      <c r="B112" s="172"/>
      <c r="D112" s="162" t="s">
        <v>138</v>
      </c>
      <c r="E112" s="173" t="s">
        <v>5</v>
      </c>
      <c r="F112" s="174" t="s">
        <v>141</v>
      </c>
      <c r="H112" s="175">
        <v>167.904</v>
      </c>
      <c r="L112" s="172"/>
      <c r="M112" s="176"/>
      <c r="N112" s="177"/>
      <c r="O112" s="177"/>
      <c r="P112" s="177"/>
      <c r="Q112" s="177"/>
      <c r="R112" s="177"/>
      <c r="S112" s="177"/>
      <c r="T112" s="178"/>
      <c r="AT112" s="173" t="s">
        <v>138</v>
      </c>
      <c r="AU112" s="173" t="s">
        <v>80</v>
      </c>
      <c r="AV112" s="12" t="s">
        <v>134</v>
      </c>
      <c r="AW112" s="12" t="s">
        <v>33</v>
      </c>
      <c r="AX112" s="12" t="s">
        <v>70</v>
      </c>
      <c r="AY112" s="173" t="s">
        <v>127</v>
      </c>
    </row>
    <row r="113" spans="2:65" s="11" customFormat="1">
      <c r="B113" s="165"/>
      <c r="D113" s="162" t="s">
        <v>138</v>
      </c>
      <c r="E113" s="166" t="s">
        <v>5</v>
      </c>
      <c r="F113" s="167" t="s">
        <v>913</v>
      </c>
      <c r="H113" s="168">
        <v>168</v>
      </c>
      <c r="L113" s="165"/>
      <c r="M113" s="169"/>
      <c r="N113" s="170"/>
      <c r="O113" s="170"/>
      <c r="P113" s="170"/>
      <c r="Q113" s="170"/>
      <c r="R113" s="170"/>
      <c r="S113" s="170"/>
      <c r="T113" s="171"/>
      <c r="AT113" s="166" t="s">
        <v>138</v>
      </c>
      <c r="AU113" s="166" t="s">
        <v>80</v>
      </c>
      <c r="AV113" s="11" t="s">
        <v>80</v>
      </c>
      <c r="AW113" s="11" t="s">
        <v>33</v>
      </c>
      <c r="AX113" s="11" t="s">
        <v>75</v>
      </c>
      <c r="AY113" s="166" t="s">
        <v>127</v>
      </c>
    </row>
    <row r="114" spans="2:65" s="1" customFormat="1" ht="14.45" customHeight="1">
      <c r="B114" s="150"/>
      <c r="C114" s="151" t="s">
        <v>163</v>
      </c>
      <c r="D114" s="151" t="s">
        <v>129</v>
      </c>
      <c r="E114" s="152" t="s">
        <v>914</v>
      </c>
      <c r="F114" s="153" t="s">
        <v>915</v>
      </c>
      <c r="G114" s="154" t="s">
        <v>132</v>
      </c>
      <c r="H114" s="155">
        <v>168</v>
      </c>
      <c r="I114" s="156"/>
      <c r="J114" s="156">
        <f>ROUND(I114*H114,2)</f>
        <v>0</v>
      </c>
      <c r="K114" s="153" t="s">
        <v>133</v>
      </c>
      <c r="L114" s="36"/>
      <c r="M114" s="157" t="s">
        <v>5</v>
      </c>
      <c r="N114" s="158" t="s">
        <v>41</v>
      </c>
      <c r="O114" s="159">
        <v>7.0000000000000007E-2</v>
      </c>
      <c r="P114" s="159">
        <f>O114*H114</f>
        <v>11.760000000000002</v>
      </c>
      <c r="Q114" s="159">
        <v>0</v>
      </c>
      <c r="R114" s="159">
        <f>Q114*H114</f>
        <v>0</v>
      </c>
      <c r="S114" s="159">
        <v>0</v>
      </c>
      <c r="T114" s="160">
        <f>S114*H114</f>
        <v>0</v>
      </c>
      <c r="AR114" s="22" t="s">
        <v>134</v>
      </c>
      <c r="AT114" s="22" t="s">
        <v>129</v>
      </c>
      <c r="AU114" s="22" t="s">
        <v>80</v>
      </c>
      <c r="AY114" s="22" t="s">
        <v>127</v>
      </c>
      <c r="BE114" s="161">
        <f>IF(N114="základní",J114,0)</f>
        <v>0</v>
      </c>
      <c r="BF114" s="161">
        <f>IF(N114="snížená",J114,0)</f>
        <v>0</v>
      </c>
      <c r="BG114" s="161">
        <f>IF(N114="zákl. přenesená",J114,0)</f>
        <v>0</v>
      </c>
      <c r="BH114" s="161">
        <f>IF(N114="sníž. přenesená",J114,0)</f>
        <v>0</v>
      </c>
      <c r="BI114" s="161">
        <f>IF(N114="nulová",J114,0)</f>
        <v>0</v>
      </c>
      <c r="BJ114" s="22" t="s">
        <v>75</v>
      </c>
      <c r="BK114" s="161">
        <f>ROUND(I114*H114,2)</f>
        <v>0</v>
      </c>
      <c r="BL114" s="22" t="s">
        <v>134</v>
      </c>
      <c r="BM114" s="22" t="s">
        <v>916</v>
      </c>
    </row>
    <row r="115" spans="2:65" s="1" customFormat="1" ht="27">
      <c r="B115" s="36"/>
      <c r="D115" s="162" t="s">
        <v>136</v>
      </c>
      <c r="F115" s="163" t="s">
        <v>917</v>
      </c>
      <c r="L115" s="36"/>
      <c r="M115" s="164"/>
      <c r="N115" s="37"/>
      <c r="O115" s="37"/>
      <c r="P115" s="37"/>
      <c r="Q115" s="37"/>
      <c r="R115" s="37"/>
      <c r="S115" s="37"/>
      <c r="T115" s="65"/>
      <c r="AT115" s="22" t="s">
        <v>136</v>
      </c>
      <c r="AU115" s="22" t="s">
        <v>80</v>
      </c>
    </row>
    <row r="116" spans="2:65" s="11" customFormat="1">
      <c r="B116" s="165"/>
      <c r="D116" s="162" t="s">
        <v>138</v>
      </c>
      <c r="E116" s="166" t="s">
        <v>5</v>
      </c>
      <c r="F116" s="167" t="s">
        <v>913</v>
      </c>
      <c r="H116" s="168">
        <v>168</v>
      </c>
      <c r="L116" s="165"/>
      <c r="M116" s="169"/>
      <c r="N116" s="170"/>
      <c r="O116" s="170"/>
      <c r="P116" s="170"/>
      <c r="Q116" s="170"/>
      <c r="R116" s="170"/>
      <c r="S116" s="170"/>
      <c r="T116" s="171"/>
      <c r="AT116" s="166" t="s">
        <v>138</v>
      </c>
      <c r="AU116" s="166" t="s">
        <v>80</v>
      </c>
      <c r="AV116" s="11" t="s">
        <v>80</v>
      </c>
      <c r="AW116" s="11" t="s">
        <v>33</v>
      </c>
      <c r="AX116" s="11" t="s">
        <v>75</v>
      </c>
      <c r="AY116" s="166" t="s">
        <v>127</v>
      </c>
    </row>
    <row r="117" spans="2:65" s="1" customFormat="1" ht="22.9" customHeight="1">
      <c r="B117" s="150"/>
      <c r="C117" s="151" t="s">
        <v>169</v>
      </c>
      <c r="D117" s="151" t="s">
        <v>129</v>
      </c>
      <c r="E117" s="152" t="s">
        <v>918</v>
      </c>
      <c r="F117" s="153" t="s">
        <v>919</v>
      </c>
      <c r="G117" s="154" t="s">
        <v>178</v>
      </c>
      <c r="H117" s="155">
        <v>329.09</v>
      </c>
      <c r="I117" s="156"/>
      <c r="J117" s="156">
        <f>ROUND(I117*H117,2)</f>
        <v>0</v>
      </c>
      <c r="K117" s="153" t="s">
        <v>133</v>
      </c>
      <c r="L117" s="36"/>
      <c r="M117" s="157" t="s">
        <v>5</v>
      </c>
      <c r="N117" s="158" t="s">
        <v>41</v>
      </c>
      <c r="O117" s="159">
        <v>0.34499999999999997</v>
      </c>
      <c r="P117" s="159">
        <f>O117*H117</f>
        <v>113.53604999999999</v>
      </c>
      <c r="Q117" s="159">
        <v>0</v>
      </c>
      <c r="R117" s="159">
        <f>Q117*H117</f>
        <v>0</v>
      </c>
      <c r="S117" s="159">
        <v>0</v>
      </c>
      <c r="T117" s="160">
        <f>S117*H117</f>
        <v>0</v>
      </c>
      <c r="AR117" s="22" t="s">
        <v>134</v>
      </c>
      <c r="AT117" s="22" t="s">
        <v>129</v>
      </c>
      <c r="AU117" s="22" t="s">
        <v>80</v>
      </c>
      <c r="AY117" s="22" t="s">
        <v>127</v>
      </c>
      <c r="BE117" s="161">
        <f>IF(N117="základní",J117,0)</f>
        <v>0</v>
      </c>
      <c r="BF117" s="161">
        <f>IF(N117="snížená",J117,0)</f>
        <v>0</v>
      </c>
      <c r="BG117" s="161">
        <f>IF(N117="zákl. přenesená",J117,0)</f>
        <v>0</v>
      </c>
      <c r="BH117" s="161">
        <f>IF(N117="sníž. přenesená",J117,0)</f>
        <v>0</v>
      </c>
      <c r="BI117" s="161">
        <f>IF(N117="nulová",J117,0)</f>
        <v>0</v>
      </c>
      <c r="BJ117" s="22" t="s">
        <v>75</v>
      </c>
      <c r="BK117" s="161">
        <f>ROUND(I117*H117,2)</f>
        <v>0</v>
      </c>
      <c r="BL117" s="22" t="s">
        <v>134</v>
      </c>
      <c r="BM117" s="22" t="s">
        <v>920</v>
      </c>
    </row>
    <row r="118" spans="2:65" s="1" customFormat="1" ht="40.5">
      <c r="B118" s="36"/>
      <c r="D118" s="162" t="s">
        <v>136</v>
      </c>
      <c r="F118" s="163" t="s">
        <v>921</v>
      </c>
      <c r="L118" s="36"/>
      <c r="M118" s="164"/>
      <c r="N118" s="37"/>
      <c r="O118" s="37"/>
      <c r="P118" s="37"/>
      <c r="Q118" s="37"/>
      <c r="R118" s="37"/>
      <c r="S118" s="37"/>
      <c r="T118" s="65"/>
      <c r="AT118" s="22" t="s">
        <v>136</v>
      </c>
      <c r="AU118" s="22" t="s">
        <v>80</v>
      </c>
    </row>
    <row r="119" spans="2:65" s="11" customFormat="1">
      <c r="B119" s="165"/>
      <c r="D119" s="162" t="s">
        <v>138</v>
      </c>
      <c r="E119" s="166" t="s">
        <v>5</v>
      </c>
      <c r="F119" s="167" t="s">
        <v>922</v>
      </c>
      <c r="H119" s="168">
        <v>329.09</v>
      </c>
      <c r="L119" s="165"/>
      <c r="M119" s="169"/>
      <c r="N119" s="170"/>
      <c r="O119" s="170"/>
      <c r="P119" s="170"/>
      <c r="Q119" s="170"/>
      <c r="R119" s="170"/>
      <c r="S119" s="170"/>
      <c r="T119" s="171"/>
      <c r="AT119" s="166" t="s">
        <v>138</v>
      </c>
      <c r="AU119" s="166" t="s">
        <v>80</v>
      </c>
      <c r="AV119" s="11" t="s">
        <v>80</v>
      </c>
      <c r="AW119" s="11" t="s">
        <v>33</v>
      </c>
      <c r="AX119" s="11" t="s">
        <v>70</v>
      </c>
      <c r="AY119" s="166" t="s">
        <v>127</v>
      </c>
    </row>
    <row r="120" spans="2:65" s="12" customFormat="1">
      <c r="B120" s="172"/>
      <c r="D120" s="162" t="s">
        <v>138</v>
      </c>
      <c r="E120" s="173" t="s">
        <v>5</v>
      </c>
      <c r="F120" s="174" t="s">
        <v>141</v>
      </c>
      <c r="H120" s="175">
        <v>329.09</v>
      </c>
      <c r="L120" s="172"/>
      <c r="M120" s="176"/>
      <c r="N120" s="177"/>
      <c r="O120" s="177"/>
      <c r="P120" s="177"/>
      <c r="Q120" s="177"/>
      <c r="R120" s="177"/>
      <c r="S120" s="177"/>
      <c r="T120" s="178"/>
      <c r="AT120" s="173" t="s">
        <v>138</v>
      </c>
      <c r="AU120" s="173" t="s">
        <v>80</v>
      </c>
      <c r="AV120" s="12" t="s">
        <v>134</v>
      </c>
      <c r="AW120" s="12" t="s">
        <v>33</v>
      </c>
      <c r="AX120" s="12" t="s">
        <v>75</v>
      </c>
      <c r="AY120" s="173" t="s">
        <v>127</v>
      </c>
    </row>
    <row r="121" spans="2:65" s="1" customFormat="1" ht="22.9" customHeight="1">
      <c r="B121" s="150"/>
      <c r="C121" s="151" t="s">
        <v>175</v>
      </c>
      <c r="D121" s="151" t="s">
        <v>129</v>
      </c>
      <c r="E121" s="152" t="s">
        <v>923</v>
      </c>
      <c r="F121" s="153" t="s">
        <v>924</v>
      </c>
      <c r="G121" s="154" t="s">
        <v>178</v>
      </c>
      <c r="H121" s="155">
        <v>36.56</v>
      </c>
      <c r="I121" s="156"/>
      <c r="J121" s="156">
        <f>ROUND(I121*H121,2)</f>
        <v>0</v>
      </c>
      <c r="K121" s="153" t="s">
        <v>133</v>
      </c>
      <c r="L121" s="36"/>
      <c r="M121" s="157" t="s">
        <v>5</v>
      </c>
      <c r="N121" s="158" t="s">
        <v>41</v>
      </c>
      <c r="O121" s="159">
        <v>0.48399999999999999</v>
      </c>
      <c r="P121" s="159">
        <f>O121*H121</f>
        <v>17.695040000000002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AR121" s="22" t="s">
        <v>134</v>
      </c>
      <c r="AT121" s="22" t="s">
        <v>129</v>
      </c>
      <c r="AU121" s="22" t="s">
        <v>80</v>
      </c>
      <c r="AY121" s="22" t="s">
        <v>127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22" t="s">
        <v>75</v>
      </c>
      <c r="BK121" s="161">
        <f>ROUND(I121*H121,2)</f>
        <v>0</v>
      </c>
      <c r="BL121" s="22" t="s">
        <v>134</v>
      </c>
      <c r="BM121" s="22" t="s">
        <v>925</v>
      </c>
    </row>
    <row r="122" spans="2:65" s="1" customFormat="1" ht="40.5">
      <c r="B122" s="36"/>
      <c r="D122" s="162" t="s">
        <v>136</v>
      </c>
      <c r="F122" s="163" t="s">
        <v>926</v>
      </c>
      <c r="L122" s="36"/>
      <c r="M122" s="164"/>
      <c r="N122" s="37"/>
      <c r="O122" s="37"/>
      <c r="P122" s="37"/>
      <c r="Q122" s="37"/>
      <c r="R122" s="37"/>
      <c r="S122" s="37"/>
      <c r="T122" s="65"/>
      <c r="AT122" s="22" t="s">
        <v>136</v>
      </c>
      <c r="AU122" s="22" t="s">
        <v>80</v>
      </c>
    </row>
    <row r="123" spans="2:65" s="11" customFormat="1">
      <c r="B123" s="165"/>
      <c r="D123" s="162" t="s">
        <v>138</v>
      </c>
      <c r="E123" s="166" t="s">
        <v>5</v>
      </c>
      <c r="F123" s="167" t="s">
        <v>927</v>
      </c>
      <c r="H123" s="168">
        <v>36.56</v>
      </c>
      <c r="L123" s="165"/>
      <c r="M123" s="169"/>
      <c r="N123" s="170"/>
      <c r="O123" s="170"/>
      <c r="P123" s="170"/>
      <c r="Q123" s="170"/>
      <c r="R123" s="170"/>
      <c r="S123" s="170"/>
      <c r="T123" s="171"/>
      <c r="AT123" s="166" t="s">
        <v>138</v>
      </c>
      <c r="AU123" s="166" t="s">
        <v>80</v>
      </c>
      <c r="AV123" s="11" t="s">
        <v>80</v>
      </c>
      <c r="AW123" s="11" t="s">
        <v>33</v>
      </c>
      <c r="AX123" s="11" t="s">
        <v>75</v>
      </c>
      <c r="AY123" s="166" t="s">
        <v>127</v>
      </c>
    </row>
    <row r="124" spans="2:65" s="1" customFormat="1" ht="22.9" customHeight="1">
      <c r="B124" s="150"/>
      <c r="C124" s="151" t="s">
        <v>181</v>
      </c>
      <c r="D124" s="151" t="s">
        <v>129</v>
      </c>
      <c r="E124" s="152" t="s">
        <v>246</v>
      </c>
      <c r="F124" s="153" t="s">
        <v>247</v>
      </c>
      <c r="G124" s="154" t="s">
        <v>178</v>
      </c>
      <c r="H124" s="155">
        <v>306.57</v>
      </c>
      <c r="I124" s="156"/>
      <c r="J124" s="156">
        <f>ROUND(I124*H124,2)</f>
        <v>0</v>
      </c>
      <c r="K124" s="153" t="s">
        <v>133</v>
      </c>
      <c r="L124" s="36"/>
      <c r="M124" s="157" t="s">
        <v>5</v>
      </c>
      <c r="N124" s="158" t="s">
        <v>41</v>
      </c>
      <c r="O124" s="159">
        <v>8.3000000000000004E-2</v>
      </c>
      <c r="P124" s="159">
        <f>O124*H124</f>
        <v>25.445309999999999</v>
      </c>
      <c r="Q124" s="159">
        <v>0</v>
      </c>
      <c r="R124" s="159">
        <f>Q124*H124</f>
        <v>0</v>
      </c>
      <c r="S124" s="159">
        <v>0</v>
      </c>
      <c r="T124" s="160">
        <f>S124*H124</f>
        <v>0</v>
      </c>
      <c r="AR124" s="22" t="s">
        <v>134</v>
      </c>
      <c r="AT124" s="22" t="s">
        <v>129</v>
      </c>
      <c r="AU124" s="22" t="s">
        <v>80</v>
      </c>
      <c r="AY124" s="22" t="s">
        <v>127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22" t="s">
        <v>75</v>
      </c>
      <c r="BK124" s="161">
        <f>ROUND(I124*H124,2)</f>
        <v>0</v>
      </c>
      <c r="BL124" s="22" t="s">
        <v>134</v>
      </c>
      <c r="BM124" s="22" t="s">
        <v>928</v>
      </c>
    </row>
    <row r="125" spans="2:65" s="1" customFormat="1" ht="40.5">
      <c r="B125" s="36"/>
      <c r="D125" s="162" t="s">
        <v>136</v>
      </c>
      <c r="F125" s="163" t="s">
        <v>249</v>
      </c>
      <c r="L125" s="36"/>
      <c r="M125" s="164"/>
      <c r="N125" s="37"/>
      <c r="O125" s="37"/>
      <c r="P125" s="37"/>
      <c r="Q125" s="37"/>
      <c r="R125" s="37"/>
      <c r="S125" s="37"/>
      <c r="T125" s="65"/>
      <c r="AT125" s="22" t="s">
        <v>136</v>
      </c>
      <c r="AU125" s="22" t="s">
        <v>80</v>
      </c>
    </row>
    <row r="126" spans="2:65" s="11" customFormat="1">
      <c r="B126" s="165"/>
      <c r="D126" s="162" t="s">
        <v>138</v>
      </c>
      <c r="E126" s="166" t="s">
        <v>5</v>
      </c>
      <c r="F126" s="167" t="s">
        <v>922</v>
      </c>
      <c r="H126" s="168">
        <v>329.09</v>
      </c>
      <c r="L126" s="165"/>
      <c r="M126" s="169"/>
      <c r="N126" s="170"/>
      <c r="O126" s="170"/>
      <c r="P126" s="170"/>
      <c r="Q126" s="170"/>
      <c r="R126" s="170"/>
      <c r="S126" s="170"/>
      <c r="T126" s="171"/>
      <c r="AT126" s="166" t="s">
        <v>138</v>
      </c>
      <c r="AU126" s="166" t="s">
        <v>80</v>
      </c>
      <c r="AV126" s="11" t="s">
        <v>80</v>
      </c>
      <c r="AW126" s="11" t="s">
        <v>33</v>
      </c>
      <c r="AX126" s="11" t="s">
        <v>70</v>
      </c>
      <c r="AY126" s="166" t="s">
        <v>127</v>
      </c>
    </row>
    <row r="127" spans="2:65" s="11" customFormat="1">
      <c r="B127" s="165"/>
      <c r="D127" s="162" t="s">
        <v>138</v>
      </c>
      <c r="E127" s="166" t="s">
        <v>5</v>
      </c>
      <c r="F127" s="167" t="s">
        <v>929</v>
      </c>
      <c r="H127" s="168">
        <v>-22.52</v>
      </c>
      <c r="L127" s="165"/>
      <c r="M127" s="169"/>
      <c r="N127" s="170"/>
      <c r="O127" s="170"/>
      <c r="P127" s="170"/>
      <c r="Q127" s="170"/>
      <c r="R127" s="170"/>
      <c r="S127" s="170"/>
      <c r="T127" s="171"/>
      <c r="AT127" s="166" t="s">
        <v>138</v>
      </c>
      <c r="AU127" s="166" t="s">
        <v>80</v>
      </c>
      <c r="AV127" s="11" t="s">
        <v>80</v>
      </c>
      <c r="AW127" s="11" t="s">
        <v>33</v>
      </c>
      <c r="AX127" s="11" t="s">
        <v>70</v>
      </c>
      <c r="AY127" s="166" t="s">
        <v>127</v>
      </c>
    </row>
    <row r="128" spans="2:65" s="12" customFormat="1">
      <c r="B128" s="172"/>
      <c r="D128" s="162" t="s">
        <v>138</v>
      </c>
      <c r="E128" s="173" t="s">
        <v>5</v>
      </c>
      <c r="F128" s="174" t="s">
        <v>141</v>
      </c>
      <c r="H128" s="175">
        <v>306.57</v>
      </c>
      <c r="L128" s="172"/>
      <c r="M128" s="176"/>
      <c r="N128" s="177"/>
      <c r="O128" s="177"/>
      <c r="P128" s="177"/>
      <c r="Q128" s="177"/>
      <c r="R128" s="177"/>
      <c r="S128" s="177"/>
      <c r="T128" s="178"/>
      <c r="AT128" s="173" t="s">
        <v>138</v>
      </c>
      <c r="AU128" s="173" t="s">
        <v>80</v>
      </c>
      <c r="AV128" s="12" t="s">
        <v>134</v>
      </c>
      <c r="AW128" s="12" t="s">
        <v>33</v>
      </c>
      <c r="AX128" s="12" t="s">
        <v>75</v>
      </c>
      <c r="AY128" s="173" t="s">
        <v>127</v>
      </c>
    </row>
    <row r="129" spans="2:65" s="1" customFormat="1" ht="22.9" customHeight="1">
      <c r="B129" s="150"/>
      <c r="C129" s="151" t="s">
        <v>189</v>
      </c>
      <c r="D129" s="151" t="s">
        <v>129</v>
      </c>
      <c r="E129" s="152" t="s">
        <v>255</v>
      </c>
      <c r="F129" s="153" t="s">
        <v>256</v>
      </c>
      <c r="G129" s="154" t="s">
        <v>178</v>
      </c>
      <c r="H129" s="155">
        <v>36.56</v>
      </c>
      <c r="I129" s="156"/>
      <c r="J129" s="156">
        <f>ROUND(I129*H129,2)</f>
        <v>0</v>
      </c>
      <c r="K129" s="153" t="s">
        <v>133</v>
      </c>
      <c r="L129" s="36"/>
      <c r="M129" s="157" t="s">
        <v>5</v>
      </c>
      <c r="N129" s="158" t="s">
        <v>41</v>
      </c>
      <c r="O129" s="159">
        <v>0.106</v>
      </c>
      <c r="P129" s="159">
        <f>O129*H129</f>
        <v>3.8753600000000001</v>
      </c>
      <c r="Q129" s="159">
        <v>0</v>
      </c>
      <c r="R129" s="159">
        <f>Q129*H129</f>
        <v>0</v>
      </c>
      <c r="S129" s="159">
        <v>0</v>
      </c>
      <c r="T129" s="160">
        <f>S129*H129</f>
        <v>0</v>
      </c>
      <c r="AR129" s="22" t="s">
        <v>134</v>
      </c>
      <c r="AT129" s="22" t="s">
        <v>129</v>
      </c>
      <c r="AU129" s="22" t="s">
        <v>80</v>
      </c>
      <c r="AY129" s="22" t="s">
        <v>127</v>
      </c>
      <c r="BE129" s="161">
        <f>IF(N129="základní",J129,0)</f>
        <v>0</v>
      </c>
      <c r="BF129" s="161">
        <f>IF(N129="snížená",J129,0)</f>
        <v>0</v>
      </c>
      <c r="BG129" s="161">
        <f>IF(N129="zákl. přenesená",J129,0)</f>
        <v>0</v>
      </c>
      <c r="BH129" s="161">
        <f>IF(N129="sníž. přenesená",J129,0)</f>
        <v>0</v>
      </c>
      <c r="BI129" s="161">
        <f>IF(N129="nulová",J129,0)</f>
        <v>0</v>
      </c>
      <c r="BJ129" s="22" t="s">
        <v>75</v>
      </c>
      <c r="BK129" s="161">
        <f>ROUND(I129*H129,2)</f>
        <v>0</v>
      </c>
      <c r="BL129" s="22" t="s">
        <v>134</v>
      </c>
      <c r="BM129" s="22" t="s">
        <v>930</v>
      </c>
    </row>
    <row r="130" spans="2:65" s="1" customFormat="1" ht="40.5">
      <c r="B130" s="36"/>
      <c r="D130" s="162" t="s">
        <v>136</v>
      </c>
      <c r="F130" s="163" t="s">
        <v>258</v>
      </c>
      <c r="L130" s="36"/>
      <c r="M130" s="164"/>
      <c r="N130" s="37"/>
      <c r="O130" s="37"/>
      <c r="P130" s="37"/>
      <c r="Q130" s="37"/>
      <c r="R130" s="37"/>
      <c r="S130" s="37"/>
      <c r="T130" s="65"/>
      <c r="AT130" s="22" t="s">
        <v>136</v>
      </c>
      <c r="AU130" s="22" t="s">
        <v>80</v>
      </c>
    </row>
    <row r="131" spans="2:65" s="11" customFormat="1">
      <c r="B131" s="165"/>
      <c r="D131" s="162" t="s">
        <v>138</v>
      </c>
      <c r="E131" s="166" t="s">
        <v>5</v>
      </c>
      <c r="F131" s="167" t="s">
        <v>931</v>
      </c>
      <c r="H131" s="168">
        <v>36.56</v>
      </c>
      <c r="L131" s="165"/>
      <c r="M131" s="169"/>
      <c r="N131" s="170"/>
      <c r="O131" s="170"/>
      <c r="P131" s="170"/>
      <c r="Q131" s="170"/>
      <c r="R131" s="170"/>
      <c r="S131" s="170"/>
      <c r="T131" s="171"/>
      <c r="AT131" s="166" t="s">
        <v>138</v>
      </c>
      <c r="AU131" s="166" t="s">
        <v>80</v>
      </c>
      <c r="AV131" s="11" t="s">
        <v>80</v>
      </c>
      <c r="AW131" s="11" t="s">
        <v>33</v>
      </c>
      <c r="AX131" s="11" t="s">
        <v>75</v>
      </c>
      <c r="AY131" s="166" t="s">
        <v>127</v>
      </c>
    </row>
    <row r="132" spans="2:65" s="1" customFormat="1" ht="22.9" customHeight="1">
      <c r="B132" s="150"/>
      <c r="C132" s="151" t="s">
        <v>196</v>
      </c>
      <c r="D132" s="151" t="s">
        <v>129</v>
      </c>
      <c r="E132" s="152" t="s">
        <v>272</v>
      </c>
      <c r="F132" s="153" t="s">
        <v>273</v>
      </c>
      <c r="G132" s="154" t="s">
        <v>274</v>
      </c>
      <c r="H132" s="155">
        <v>617.63</v>
      </c>
      <c r="I132" s="156"/>
      <c r="J132" s="156">
        <f>ROUND(I132*H132,2)</f>
        <v>0</v>
      </c>
      <c r="K132" s="153" t="s">
        <v>133</v>
      </c>
      <c r="L132" s="36"/>
      <c r="M132" s="157" t="s">
        <v>5</v>
      </c>
      <c r="N132" s="158" t="s">
        <v>41</v>
      </c>
      <c r="O132" s="159">
        <v>0</v>
      </c>
      <c r="P132" s="159">
        <f>O132*H132</f>
        <v>0</v>
      </c>
      <c r="Q132" s="159">
        <v>0</v>
      </c>
      <c r="R132" s="159">
        <f>Q132*H132</f>
        <v>0</v>
      </c>
      <c r="S132" s="159">
        <v>0</v>
      </c>
      <c r="T132" s="160">
        <f>S132*H132</f>
        <v>0</v>
      </c>
      <c r="AR132" s="22" t="s">
        <v>134</v>
      </c>
      <c r="AT132" s="22" t="s">
        <v>129</v>
      </c>
      <c r="AU132" s="22" t="s">
        <v>80</v>
      </c>
      <c r="AY132" s="22" t="s">
        <v>127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22" t="s">
        <v>75</v>
      </c>
      <c r="BK132" s="161">
        <f>ROUND(I132*H132,2)</f>
        <v>0</v>
      </c>
      <c r="BL132" s="22" t="s">
        <v>134</v>
      </c>
      <c r="BM132" s="22" t="s">
        <v>932</v>
      </c>
    </row>
    <row r="133" spans="2:65" s="1" customFormat="1" ht="27">
      <c r="B133" s="36"/>
      <c r="D133" s="162" t="s">
        <v>136</v>
      </c>
      <c r="F133" s="163" t="s">
        <v>276</v>
      </c>
      <c r="L133" s="36"/>
      <c r="M133" s="164"/>
      <c r="N133" s="37"/>
      <c r="O133" s="37"/>
      <c r="P133" s="37"/>
      <c r="Q133" s="37"/>
      <c r="R133" s="37"/>
      <c r="S133" s="37"/>
      <c r="T133" s="65"/>
      <c r="AT133" s="22" t="s">
        <v>136</v>
      </c>
      <c r="AU133" s="22" t="s">
        <v>80</v>
      </c>
    </row>
    <row r="134" spans="2:65" s="11" customFormat="1">
      <c r="B134" s="165"/>
      <c r="D134" s="162" t="s">
        <v>138</v>
      </c>
      <c r="E134" s="166" t="s">
        <v>5</v>
      </c>
      <c r="F134" s="167" t="s">
        <v>933</v>
      </c>
      <c r="H134" s="168">
        <v>617.63400000000001</v>
      </c>
      <c r="L134" s="165"/>
      <c r="M134" s="169"/>
      <c r="N134" s="170"/>
      <c r="O134" s="170"/>
      <c r="P134" s="170"/>
      <c r="Q134" s="170"/>
      <c r="R134" s="170"/>
      <c r="S134" s="170"/>
      <c r="T134" s="171"/>
      <c r="AT134" s="166" t="s">
        <v>138</v>
      </c>
      <c r="AU134" s="166" t="s">
        <v>80</v>
      </c>
      <c r="AV134" s="11" t="s">
        <v>80</v>
      </c>
      <c r="AW134" s="11" t="s">
        <v>33</v>
      </c>
      <c r="AX134" s="11" t="s">
        <v>70</v>
      </c>
      <c r="AY134" s="166" t="s">
        <v>127</v>
      </c>
    </row>
    <row r="135" spans="2:65" s="12" customFormat="1">
      <c r="B135" s="172"/>
      <c r="D135" s="162" t="s">
        <v>138</v>
      </c>
      <c r="E135" s="173" t="s">
        <v>5</v>
      </c>
      <c r="F135" s="174" t="s">
        <v>141</v>
      </c>
      <c r="H135" s="175">
        <v>617.63400000000001</v>
      </c>
      <c r="L135" s="172"/>
      <c r="M135" s="176"/>
      <c r="N135" s="177"/>
      <c r="O135" s="177"/>
      <c r="P135" s="177"/>
      <c r="Q135" s="177"/>
      <c r="R135" s="177"/>
      <c r="S135" s="177"/>
      <c r="T135" s="178"/>
      <c r="AT135" s="173" t="s">
        <v>138</v>
      </c>
      <c r="AU135" s="173" t="s">
        <v>80</v>
      </c>
      <c r="AV135" s="12" t="s">
        <v>134</v>
      </c>
      <c r="AW135" s="12" t="s">
        <v>33</v>
      </c>
      <c r="AX135" s="12" t="s">
        <v>70</v>
      </c>
      <c r="AY135" s="173" t="s">
        <v>127</v>
      </c>
    </row>
    <row r="136" spans="2:65" s="11" customFormat="1">
      <c r="B136" s="165"/>
      <c r="D136" s="162" t="s">
        <v>138</v>
      </c>
      <c r="E136" s="166" t="s">
        <v>5</v>
      </c>
      <c r="F136" s="167" t="s">
        <v>934</v>
      </c>
      <c r="H136" s="168">
        <v>617.63</v>
      </c>
      <c r="L136" s="165"/>
      <c r="M136" s="169"/>
      <c r="N136" s="170"/>
      <c r="O136" s="170"/>
      <c r="P136" s="170"/>
      <c r="Q136" s="170"/>
      <c r="R136" s="170"/>
      <c r="S136" s="170"/>
      <c r="T136" s="171"/>
      <c r="AT136" s="166" t="s">
        <v>138</v>
      </c>
      <c r="AU136" s="166" t="s">
        <v>80</v>
      </c>
      <c r="AV136" s="11" t="s">
        <v>80</v>
      </c>
      <c r="AW136" s="11" t="s">
        <v>33</v>
      </c>
      <c r="AX136" s="11" t="s">
        <v>75</v>
      </c>
      <c r="AY136" s="166" t="s">
        <v>127</v>
      </c>
    </row>
    <row r="137" spans="2:65" s="1" customFormat="1" ht="22.9" customHeight="1">
      <c r="B137" s="150"/>
      <c r="C137" s="151" t="s">
        <v>202</v>
      </c>
      <c r="D137" s="151" t="s">
        <v>129</v>
      </c>
      <c r="E137" s="152" t="s">
        <v>296</v>
      </c>
      <c r="F137" s="153" t="s">
        <v>297</v>
      </c>
      <c r="G137" s="154" t="s">
        <v>178</v>
      </c>
      <c r="H137" s="155">
        <v>22.55</v>
      </c>
      <c r="I137" s="156"/>
      <c r="J137" s="156">
        <f>ROUND(I137*H137,2)</f>
        <v>0</v>
      </c>
      <c r="K137" s="153" t="s">
        <v>133</v>
      </c>
      <c r="L137" s="36"/>
      <c r="M137" s="157" t="s">
        <v>5</v>
      </c>
      <c r="N137" s="158" t="s">
        <v>41</v>
      </c>
      <c r="O137" s="159">
        <v>0.29899999999999999</v>
      </c>
      <c r="P137" s="159">
        <f>O137*H137</f>
        <v>6.7424499999999998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22" t="s">
        <v>134</v>
      </c>
      <c r="AT137" s="22" t="s">
        <v>129</v>
      </c>
      <c r="AU137" s="22" t="s">
        <v>80</v>
      </c>
      <c r="AY137" s="22" t="s">
        <v>127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22" t="s">
        <v>75</v>
      </c>
      <c r="BK137" s="161">
        <f>ROUND(I137*H137,2)</f>
        <v>0</v>
      </c>
      <c r="BL137" s="22" t="s">
        <v>134</v>
      </c>
      <c r="BM137" s="22" t="s">
        <v>935</v>
      </c>
    </row>
    <row r="138" spans="2:65" s="1" customFormat="1" ht="27">
      <c r="B138" s="36"/>
      <c r="D138" s="162" t="s">
        <v>136</v>
      </c>
      <c r="F138" s="163" t="s">
        <v>283</v>
      </c>
      <c r="L138" s="36"/>
      <c r="M138" s="164"/>
      <c r="N138" s="37"/>
      <c r="O138" s="37"/>
      <c r="P138" s="37"/>
      <c r="Q138" s="37"/>
      <c r="R138" s="37"/>
      <c r="S138" s="37"/>
      <c r="T138" s="65"/>
      <c r="AT138" s="22" t="s">
        <v>136</v>
      </c>
      <c r="AU138" s="22" t="s">
        <v>80</v>
      </c>
    </row>
    <row r="139" spans="2:65" s="11" customFormat="1">
      <c r="B139" s="165"/>
      <c r="D139" s="162" t="s">
        <v>138</v>
      </c>
      <c r="E139" s="166" t="s">
        <v>5</v>
      </c>
      <c r="F139" s="167" t="s">
        <v>936</v>
      </c>
      <c r="H139" s="168">
        <v>1.623</v>
      </c>
      <c r="L139" s="165"/>
      <c r="M139" s="169"/>
      <c r="N139" s="170"/>
      <c r="O139" s="170"/>
      <c r="P139" s="170"/>
      <c r="Q139" s="170"/>
      <c r="R139" s="170"/>
      <c r="S139" s="170"/>
      <c r="T139" s="171"/>
      <c r="AT139" s="166" t="s">
        <v>138</v>
      </c>
      <c r="AU139" s="166" t="s">
        <v>80</v>
      </c>
      <c r="AV139" s="11" t="s">
        <v>80</v>
      </c>
      <c r="AW139" s="11" t="s">
        <v>33</v>
      </c>
      <c r="AX139" s="11" t="s">
        <v>70</v>
      </c>
      <c r="AY139" s="166" t="s">
        <v>127</v>
      </c>
    </row>
    <row r="140" spans="2:65" s="11" customFormat="1">
      <c r="B140" s="165"/>
      <c r="D140" s="162" t="s">
        <v>138</v>
      </c>
      <c r="E140" s="166" t="s">
        <v>5</v>
      </c>
      <c r="F140" s="167" t="s">
        <v>937</v>
      </c>
      <c r="H140" s="168">
        <v>45.232999999999997</v>
      </c>
      <c r="L140" s="165"/>
      <c r="M140" s="169"/>
      <c r="N140" s="170"/>
      <c r="O140" s="170"/>
      <c r="P140" s="170"/>
      <c r="Q140" s="170"/>
      <c r="R140" s="170"/>
      <c r="S140" s="170"/>
      <c r="T140" s="171"/>
      <c r="AT140" s="166" t="s">
        <v>138</v>
      </c>
      <c r="AU140" s="166" t="s">
        <v>80</v>
      </c>
      <c r="AV140" s="11" t="s">
        <v>80</v>
      </c>
      <c r="AW140" s="11" t="s">
        <v>33</v>
      </c>
      <c r="AX140" s="11" t="s">
        <v>70</v>
      </c>
      <c r="AY140" s="166" t="s">
        <v>127</v>
      </c>
    </row>
    <row r="141" spans="2:65" s="11" customFormat="1">
      <c r="B141" s="165"/>
      <c r="D141" s="162" t="s">
        <v>138</v>
      </c>
      <c r="E141" s="166" t="s">
        <v>5</v>
      </c>
      <c r="F141" s="167" t="s">
        <v>938</v>
      </c>
      <c r="H141" s="168">
        <v>3.5169999999999999</v>
      </c>
      <c r="L141" s="165"/>
      <c r="M141" s="169"/>
      <c r="N141" s="170"/>
      <c r="O141" s="170"/>
      <c r="P141" s="170"/>
      <c r="Q141" s="170"/>
      <c r="R141" s="170"/>
      <c r="S141" s="170"/>
      <c r="T141" s="171"/>
      <c r="AT141" s="166" t="s">
        <v>138</v>
      </c>
      <c r="AU141" s="166" t="s">
        <v>80</v>
      </c>
      <c r="AV141" s="11" t="s">
        <v>80</v>
      </c>
      <c r="AW141" s="11" t="s">
        <v>33</v>
      </c>
      <c r="AX141" s="11" t="s">
        <v>70</v>
      </c>
      <c r="AY141" s="166" t="s">
        <v>127</v>
      </c>
    </row>
    <row r="142" spans="2:65" s="11" customFormat="1">
      <c r="B142" s="165"/>
      <c r="D142" s="162" t="s">
        <v>138</v>
      </c>
      <c r="E142" s="166" t="s">
        <v>5</v>
      </c>
      <c r="F142" s="167" t="s">
        <v>939</v>
      </c>
      <c r="H142" s="168">
        <v>-1.8520000000000001</v>
      </c>
      <c r="L142" s="165"/>
      <c r="M142" s="169"/>
      <c r="N142" s="170"/>
      <c r="O142" s="170"/>
      <c r="P142" s="170"/>
      <c r="Q142" s="170"/>
      <c r="R142" s="170"/>
      <c r="S142" s="170"/>
      <c r="T142" s="171"/>
      <c r="AT142" s="166" t="s">
        <v>138</v>
      </c>
      <c r="AU142" s="166" t="s">
        <v>80</v>
      </c>
      <c r="AV142" s="11" t="s">
        <v>80</v>
      </c>
      <c r="AW142" s="11" t="s">
        <v>33</v>
      </c>
      <c r="AX142" s="11" t="s">
        <v>70</v>
      </c>
      <c r="AY142" s="166" t="s">
        <v>127</v>
      </c>
    </row>
    <row r="143" spans="2:65" s="11" customFormat="1">
      <c r="B143" s="165"/>
      <c r="D143" s="162" t="s">
        <v>138</v>
      </c>
      <c r="E143" s="166" t="s">
        <v>5</v>
      </c>
      <c r="F143" s="167" t="s">
        <v>940</v>
      </c>
      <c r="H143" s="168">
        <v>-0.70099999999999996</v>
      </c>
      <c r="L143" s="165"/>
      <c r="M143" s="169"/>
      <c r="N143" s="170"/>
      <c r="O143" s="170"/>
      <c r="P143" s="170"/>
      <c r="Q143" s="170"/>
      <c r="R143" s="170"/>
      <c r="S143" s="170"/>
      <c r="T143" s="171"/>
      <c r="AT143" s="166" t="s">
        <v>138</v>
      </c>
      <c r="AU143" s="166" t="s">
        <v>80</v>
      </c>
      <c r="AV143" s="11" t="s">
        <v>80</v>
      </c>
      <c r="AW143" s="11" t="s">
        <v>33</v>
      </c>
      <c r="AX143" s="11" t="s">
        <v>70</v>
      </c>
      <c r="AY143" s="166" t="s">
        <v>127</v>
      </c>
    </row>
    <row r="144" spans="2:65" s="11" customFormat="1">
      <c r="B144" s="165"/>
      <c r="D144" s="162" t="s">
        <v>138</v>
      </c>
      <c r="E144" s="166" t="s">
        <v>5</v>
      </c>
      <c r="F144" s="167" t="s">
        <v>941</v>
      </c>
      <c r="H144" s="168">
        <v>-13.266999999999999</v>
      </c>
      <c r="L144" s="165"/>
      <c r="M144" s="169"/>
      <c r="N144" s="170"/>
      <c r="O144" s="170"/>
      <c r="P144" s="170"/>
      <c r="Q144" s="170"/>
      <c r="R144" s="170"/>
      <c r="S144" s="170"/>
      <c r="T144" s="171"/>
      <c r="AT144" s="166" t="s">
        <v>138</v>
      </c>
      <c r="AU144" s="166" t="s">
        <v>80</v>
      </c>
      <c r="AV144" s="11" t="s">
        <v>80</v>
      </c>
      <c r="AW144" s="11" t="s">
        <v>33</v>
      </c>
      <c r="AX144" s="11" t="s">
        <v>70</v>
      </c>
      <c r="AY144" s="166" t="s">
        <v>127</v>
      </c>
    </row>
    <row r="145" spans="2:65" s="11" customFormat="1">
      <c r="B145" s="165"/>
      <c r="D145" s="162" t="s">
        <v>138</v>
      </c>
      <c r="E145" s="166" t="s">
        <v>5</v>
      </c>
      <c r="F145" s="167" t="s">
        <v>942</v>
      </c>
      <c r="H145" s="168">
        <v>-3.319</v>
      </c>
      <c r="L145" s="165"/>
      <c r="M145" s="169"/>
      <c r="N145" s="170"/>
      <c r="O145" s="170"/>
      <c r="P145" s="170"/>
      <c r="Q145" s="170"/>
      <c r="R145" s="170"/>
      <c r="S145" s="170"/>
      <c r="T145" s="171"/>
      <c r="AT145" s="166" t="s">
        <v>138</v>
      </c>
      <c r="AU145" s="166" t="s">
        <v>80</v>
      </c>
      <c r="AV145" s="11" t="s">
        <v>80</v>
      </c>
      <c r="AW145" s="11" t="s">
        <v>33</v>
      </c>
      <c r="AX145" s="11" t="s">
        <v>70</v>
      </c>
      <c r="AY145" s="166" t="s">
        <v>127</v>
      </c>
    </row>
    <row r="146" spans="2:65" s="11" customFormat="1">
      <c r="B146" s="165"/>
      <c r="D146" s="162" t="s">
        <v>138</v>
      </c>
      <c r="E146" s="166" t="s">
        <v>5</v>
      </c>
      <c r="F146" s="167" t="s">
        <v>943</v>
      </c>
      <c r="H146" s="168">
        <v>-8.68</v>
      </c>
      <c r="L146" s="165"/>
      <c r="M146" s="169"/>
      <c r="N146" s="170"/>
      <c r="O146" s="170"/>
      <c r="P146" s="170"/>
      <c r="Q146" s="170"/>
      <c r="R146" s="170"/>
      <c r="S146" s="170"/>
      <c r="T146" s="171"/>
      <c r="AT146" s="166" t="s">
        <v>138</v>
      </c>
      <c r="AU146" s="166" t="s">
        <v>80</v>
      </c>
      <c r="AV146" s="11" t="s">
        <v>80</v>
      </c>
      <c r="AW146" s="11" t="s">
        <v>33</v>
      </c>
      <c r="AX146" s="11" t="s">
        <v>70</v>
      </c>
      <c r="AY146" s="166" t="s">
        <v>127</v>
      </c>
    </row>
    <row r="147" spans="2:65" s="13" customFormat="1">
      <c r="B147" s="179"/>
      <c r="D147" s="162" t="s">
        <v>138</v>
      </c>
      <c r="E147" s="180" t="s">
        <v>5</v>
      </c>
      <c r="F147" s="181" t="s">
        <v>287</v>
      </c>
      <c r="H147" s="182">
        <v>22.553999999999998</v>
      </c>
      <c r="L147" s="179"/>
      <c r="M147" s="183"/>
      <c r="N147" s="184"/>
      <c r="O147" s="184"/>
      <c r="P147" s="184"/>
      <c r="Q147" s="184"/>
      <c r="R147" s="184"/>
      <c r="S147" s="184"/>
      <c r="T147" s="185"/>
      <c r="AT147" s="180" t="s">
        <v>138</v>
      </c>
      <c r="AU147" s="180" t="s">
        <v>80</v>
      </c>
      <c r="AV147" s="13" t="s">
        <v>146</v>
      </c>
      <c r="AW147" s="13" t="s">
        <v>33</v>
      </c>
      <c r="AX147" s="13" t="s">
        <v>70</v>
      </c>
      <c r="AY147" s="180" t="s">
        <v>127</v>
      </c>
    </row>
    <row r="148" spans="2:65" s="12" customFormat="1">
      <c r="B148" s="172"/>
      <c r="D148" s="162" t="s">
        <v>138</v>
      </c>
      <c r="E148" s="173" t="s">
        <v>5</v>
      </c>
      <c r="F148" s="174" t="s">
        <v>141</v>
      </c>
      <c r="H148" s="175">
        <v>22.553999999999998</v>
      </c>
      <c r="L148" s="172"/>
      <c r="M148" s="176"/>
      <c r="N148" s="177"/>
      <c r="O148" s="177"/>
      <c r="P148" s="177"/>
      <c r="Q148" s="177"/>
      <c r="R148" s="177"/>
      <c r="S148" s="177"/>
      <c r="T148" s="178"/>
      <c r="AT148" s="173" t="s">
        <v>138</v>
      </c>
      <c r="AU148" s="173" t="s">
        <v>80</v>
      </c>
      <c r="AV148" s="12" t="s">
        <v>134</v>
      </c>
      <c r="AW148" s="12" t="s">
        <v>33</v>
      </c>
      <c r="AX148" s="12" t="s">
        <v>70</v>
      </c>
      <c r="AY148" s="173" t="s">
        <v>127</v>
      </c>
    </row>
    <row r="149" spans="2:65" s="11" customFormat="1">
      <c r="B149" s="165"/>
      <c r="D149" s="162" t="s">
        <v>138</v>
      </c>
      <c r="E149" s="166" t="s">
        <v>5</v>
      </c>
      <c r="F149" s="167" t="s">
        <v>944</v>
      </c>
      <c r="H149" s="168">
        <v>22.55</v>
      </c>
      <c r="L149" s="165"/>
      <c r="M149" s="169"/>
      <c r="N149" s="170"/>
      <c r="O149" s="170"/>
      <c r="P149" s="170"/>
      <c r="Q149" s="170"/>
      <c r="R149" s="170"/>
      <c r="S149" s="170"/>
      <c r="T149" s="171"/>
      <c r="AT149" s="166" t="s">
        <v>138</v>
      </c>
      <c r="AU149" s="166" t="s">
        <v>80</v>
      </c>
      <c r="AV149" s="11" t="s">
        <v>80</v>
      </c>
      <c r="AW149" s="11" t="s">
        <v>33</v>
      </c>
      <c r="AX149" s="11" t="s">
        <v>75</v>
      </c>
      <c r="AY149" s="166" t="s">
        <v>127</v>
      </c>
    </row>
    <row r="150" spans="2:65" s="1" customFormat="1" ht="22.9" customHeight="1">
      <c r="B150" s="150"/>
      <c r="C150" s="151" t="s">
        <v>207</v>
      </c>
      <c r="D150" s="151" t="s">
        <v>129</v>
      </c>
      <c r="E150" s="152" t="s">
        <v>280</v>
      </c>
      <c r="F150" s="153" t="s">
        <v>281</v>
      </c>
      <c r="G150" s="154" t="s">
        <v>178</v>
      </c>
      <c r="H150" s="155">
        <v>126.65</v>
      </c>
      <c r="I150" s="156"/>
      <c r="J150" s="156">
        <f>ROUND(I150*H150,2)</f>
        <v>0</v>
      </c>
      <c r="K150" s="153" t="s">
        <v>5</v>
      </c>
      <c r="L150" s="36"/>
      <c r="M150" s="157" t="s">
        <v>5</v>
      </c>
      <c r="N150" s="158" t="s">
        <v>41</v>
      </c>
      <c r="O150" s="159">
        <v>0.29899999999999999</v>
      </c>
      <c r="P150" s="159">
        <f>O150*H150</f>
        <v>37.86835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AR150" s="22" t="s">
        <v>134</v>
      </c>
      <c r="AT150" s="22" t="s">
        <v>129</v>
      </c>
      <c r="AU150" s="22" t="s">
        <v>80</v>
      </c>
      <c r="AY150" s="22" t="s">
        <v>127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22" t="s">
        <v>75</v>
      </c>
      <c r="BK150" s="161">
        <f>ROUND(I150*H150,2)</f>
        <v>0</v>
      </c>
      <c r="BL150" s="22" t="s">
        <v>134</v>
      </c>
      <c r="BM150" s="22" t="s">
        <v>945</v>
      </c>
    </row>
    <row r="151" spans="2:65" s="1" customFormat="1" ht="27">
      <c r="B151" s="36"/>
      <c r="D151" s="162" t="s">
        <v>136</v>
      </c>
      <c r="F151" s="163" t="s">
        <v>283</v>
      </c>
      <c r="L151" s="36"/>
      <c r="M151" s="164"/>
      <c r="N151" s="37"/>
      <c r="O151" s="37"/>
      <c r="P151" s="37"/>
      <c r="Q151" s="37"/>
      <c r="R151" s="37"/>
      <c r="S151" s="37"/>
      <c r="T151" s="65"/>
      <c r="AT151" s="22" t="s">
        <v>136</v>
      </c>
      <c r="AU151" s="22" t="s">
        <v>80</v>
      </c>
    </row>
    <row r="152" spans="2:65" s="11" customFormat="1">
      <c r="B152" s="165"/>
      <c r="D152" s="162" t="s">
        <v>138</v>
      </c>
      <c r="E152" s="166" t="s">
        <v>5</v>
      </c>
      <c r="F152" s="167" t="s">
        <v>946</v>
      </c>
      <c r="H152" s="168">
        <v>3.9</v>
      </c>
      <c r="L152" s="165"/>
      <c r="M152" s="169"/>
      <c r="N152" s="170"/>
      <c r="O152" s="170"/>
      <c r="P152" s="170"/>
      <c r="Q152" s="170"/>
      <c r="R152" s="170"/>
      <c r="S152" s="170"/>
      <c r="T152" s="171"/>
      <c r="AT152" s="166" t="s">
        <v>138</v>
      </c>
      <c r="AU152" s="166" t="s">
        <v>80</v>
      </c>
      <c r="AV152" s="11" t="s">
        <v>80</v>
      </c>
      <c r="AW152" s="11" t="s">
        <v>33</v>
      </c>
      <c r="AX152" s="11" t="s">
        <v>70</v>
      </c>
      <c r="AY152" s="166" t="s">
        <v>127</v>
      </c>
    </row>
    <row r="153" spans="2:65" s="11" customFormat="1">
      <c r="B153" s="165"/>
      <c r="D153" s="162" t="s">
        <v>138</v>
      </c>
      <c r="E153" s="166" t="s">
        <v>5</v>
      </c>
      <c r="F153" s="167" t="s">
        <v>947</v>
      </c>
      <c r="H153" s="168">
        <v>122.75</v>
      </c>
      <c r="L153" s="165"/>
      <c r="M153" s="169"/>
      <c r="N153" s="170"/>
      <c r="O153" s="170"/>
      <c r="P153" s="170"/>
      <c r="Q153" s="170"/>
      <c r="R153" s="170"/>
      <c r="S153" s="170"/>
      <c r="T153" s="171"/>
      <c r="AT153" s="166" t="s">
        <v>138</v>
      </c>
      <c r="AU153" s="166" t="s">
        <v>80</v>
      </c>
      <c r="AV153" s="11" t="s">
        <v>80</v>
      </c>
      <c r="AW153" s="11" t="s">
        <v>33</v>
      </c>
      <c r="AX153" s="11" t="s">
        <v>70</v>
      </c>
      <c r="AY153" s="166" t="s">
        <v>127</v>
      </c>
    </row>
    <row r="154" spans="2:65" s="13" customFormat="1">
      <c r="B154" s="179"/>
      <c r="D154" s="162" t="s">
        <v>138</v>
      </c>
      <c r="E154" s="180" t="s">
        <v>5</v>
      </c>
      <c r="F154" s="181" t="s">
        <v>285</v>
      </c>
      <c r="H154" s="182">
        <v>126.65</v>
      </c>
      <c r="L154" s="179"/>
      <c r="M154" s="183"/>
      <c r="N154" s="184"/>
      <c r="O154" s="184"/>
      <c r="P154" s="184"/>
      <c r="Q154" s="184"/>
      <c r="R154" s="184"/>
      <c r="S154" s="184"/>
      <c r="T154" s="185"/>
      <c r="AT154" s="180" t="s">
        <v>138</v>
      </c>
      <c r="AU154" s="180" t="s">
        <v>80</v>
      </c>
      <c r="AV154" s="13" t="s">
        <v>146</v>
      </c>
      <c r="AW154" s="13" t="s">
        <v>33</v>
      </c>
      <c r="AX154" s="13" t="s">
        <v>70</v>
      </c>
      <c r="AY154" s="180" t="s">
        <v>127</v>
      </c>
    </row>
    <row r="155" spans="2:65" s="12" customFormat="1">
      <c r="B155" s="172"/>
      <c r="D155" s="162" t="s">
        <v>138</v>
      </c>
      <c r="E155" s="173" t="s">
        <v>5</v>
      </c>
      <c r="F155" s="174" t="s">
        <v>141</v>
      </c>
      <c r="H155" s="175">
        <v>126.65</v>
      </c>
      <c r="L155" s="172"/>
      <c r="M155" s="176"/>
      <c r="N155" s="177"/>
      <c r="O155" s="177"/>
      <c r="P155" s="177"/>
      <c r="Q155" s="177"/>
      <c r="R155" s="177"/>
      <c r="S155" s="177"/>
      <c r="T155" s="178"/>
      <c r="AT155" s="173" t="s">
        <v>138</v>
      </c>
      <c r="AU155" s="173" t="s">
        <v>80</v>
      </c>
      <c r="AV155" s="12" t="s">
        <v>134</v>
      </c>
      <c r="AW155" s="12" t="s">
        <v>33</v>
      </c>
      <c r="AX155" s="12" t="s">
        <v>75</v>
      </c>
      <c r="AY155" s="173" t="s">
        <v>127</v>
      </c>
    </row>
    <row r="156" spans="2:65" s="1" customFormat="1" ht="14.45" customHeight="1">
      <c r="B156" s="150"/>
      <c r="C156" s="186" t="s">
        <v>212</v>
      </c>
      <c r="D156" s="186" t="s">
        <v>289</v>
      </c>
      <c r="E156" s="187" t="s">
        <v>290</v>
      </c>
      <c r="F156" s="188" t="s">
        <v>291</v>
      </c>
      <c r="G156" s="189" t="s">
        <v>274</v>
      </c>
      <c r="H156" s="190">
        <v>241.76</v>
      </c>
      <c r="I156" s="191"/>
      <c r="J156" s="191">
        <f>ROUND(I156*H156,2)</f>
        <v>0</v>
      </c>
      <c r="K156" s="188" t="s">
        <v>5</v>
      </c>
      <c r="L156" s="192"/>
      <c r="M156" s="193" t="s">
        <v>5</v>
      </c>
      <c r="N156" s="194" t="s">
        <v>41</v>
      </c>
      <c r="O156" s="159">
        <v>0</v>
      </c>
      <c r="P156" s="159">
        <f>O156*H156</f>
        <v>0</v>
      </c>
      <c r="Q156" s="159">
        <v>1</v>
      </c>
      <c r="R156" s="159">
        <f>Q156*H156</f>
        <v>241.76</v>
      </c>
      <c r="S156" s="159">
        <v>0</v>
      </c>
      <c r="T156" s="160">
        <f>S156*H156</f>
        <v>0</v>
      </c>
      <c r="AR156" s="22" t="s">
        <v>175</v>
      </c>
      <c r="AT156" s="22" t="s">
        <v>289</v>
      </c>
      <c r="AU156" s="22" t="s">
        <v>80</v>
      </c>
      <c r="AY156" s="22" t="s">
        <v>127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22" t="s">
        <v>75</v>
      </c>
      <c r="BK156" s="161">
        <f>ROUND(I156*H156,2)</f>
        <v>0</v>
      </c>
      <c r="BL156" s="22" t="s">
        <v>134</v>
      </c>
      <c r="BM156" s="22" t="s">
        <v>948</v>
      </c>
    </row>
    <row r="157" spans="2:65" s="1" customFormat="1">
      <c r="B157" s="36"/>
      <c r="D157" s="162" t="s">
        <v>136</v>
      </c>
      <c r="F157" s="163" t="s">
        <v>293</v>
      </c>
      <c r="L157" s="36"/>
      <c r="M157" s="164"/>
      <c r="N157" s="37"/>
      <c r="O157" s="37"/>
      <c r="P157" s="37"/>
      <c r="Q157" s="37"/>
      <c r="R157" s="37"/>
      <c r="S157" s="37"/>
      <c r="T157" s="65"/>
      <c r="AT157" s="22" t="s">
        <v>136</v>
      </c>
      <c r="AU157" s="22" t="s">
        <v>80</v>
      </c>
    </row>
    <row r="158" spans="2:65" s="11" customFormat="1">
      <c r="B158" s="165"/>
      <c r="D158" s="162" t="s">
        <v>138</v>
      </c>
      <c r="E158" s="166" t="s">
        <v>5</v>
      </c>
      <c r="F158" s="167" t="s">
        <v>949</v>
      </c>
      <c r="H158" s="168">
        <v>241.762</v>
      </c>
      <c r="L158" s="165"/>
      <c r="M158" s="169"/>
      <c r="N158" s="170"/>
      <c r="O158" s="170"/>
      <c r="P158" s="170"/>
      <c r="Q158" s="170"/>
      <c r="R158" s="170"/>
      <c r="S158" s="170"/>
      <c r="T158" s="171"/>
      <c r="AT158" s="166" t="s">
        <v>138</v>
      </c>
      <c r="AU158" s="166" t="s">
        <v>80</v>
      </c>
      <c r="AV158" s="11" t="s">
        <v>80</v>
      </c>
      <c r="AW158" s="11" t="s">
        <v>33</v>
      </c>
      <c r="AX158" s="11" t="s">
        <v>70</v>
      </c>
      <c r="AY158" s="166" t="s">
        <v>127</v>
      </c>
    </row>
    <row r="159" spans="2:65" s="12" customFormat="1">
      <c r="B159" s="172"/>
      <c r="D159" s="162" t="s">
        <v>138</v>
      </c>
      <c r="E159" s="173" t="s">
        <v>5</v>
      </c>
      <c r="F159" s="174" t="s">
        <v>141</v>
      </c>
      <c r="H159" s="175">
        <v>241.762</v>
      </c>
      <c r="L159" s="172"/>
      <c r="M159" s="176"/>
      <c r="N159" s="177"/>
      <c r="O159" s="177"/>
      <c r="P159" s="177"/>
      <c r="Q159" s="177"/>
      <c r="R159" s="177"/>
      <c r="S159" s="177"/>
      <c r="T159" s="178"/>
      <c r="AT159" s="173" t="s">
        <v>138</v>
      </c>
      <c r="AU159" s="173" t="s">
        <v>80</v>
      </c>
      <c r="AV159" s="12" t="s">
        <v>134</v>
      </c>
      <c r="AW159" s="12" t="s">
        <v>33</v>
      </c>
      <c r="AX159" s="12" t="s">
        <v>70</v>
      </c>
      <c r="AY159" s="173" t="s">
        <v>127</v>
      </c>
    </row>
    <row r="160" spans="2:65" s="11" customFormat="1">
      <c r="B160" s="165"/>
      <c r="D160" s="162" t="s">
        <v>138</v>
      </c>
      <c r="E160" s="166" t="s">
        <v>5</v>
      </c>
      <c r="F160" s="167" t="s">
        <v>950</v>
      </c>
      <c r="H160" s="168">
        <v>241.76</v>
      </c>
      <c r="L160" s="165"/>
      <c r="M160" s="169"/>
      <c r="N160" s="170"/>
      <c r="O160" s="170"/>
      <c r="P160" s="170"/>
      <c r="Q160" s="170"/>
      <c r="R160" s="170"/>
      <c r="S160" s="170"/>
      <c r="T160" s="171"/>
      <c r="AT160" s="166" t="s">
        <v>138</v>
      </c>
      <c r="AU160" s="166" t="s">
        <v>80</v>
      </c>
      <c r="AV160" s="11" t="s">
        <v>80</v>
      </c>
      <c r="AW160" s="11" t="s">
        <v>33</v>
      </c>
      <c r="AX160" s="11" t="s">
        <v>75</v>
      </c>
      <c r="AY160" s="166" t="s">
        <v>127</v>
      </c>
    </row>
    <row r="161" spans="2:65" s="1" customFormat="1" ht="22.9" customHeight="1">
      <c r="B161" s="150"/>
      <c r="C161" s="151" t="s">
        <v>11</v>
      </c>
      <c r="D161" s="151" t="s">
        <v>129</v>
      </c>
      <c r="E161" s="152" t="s">
        <v>951</v>
      </c>
      <c r="F161" s="153" t="s">
        <v>952</v>
      </c>
      <c r="G161" s="154" t="s">
        <v>178</v>
      </c>
      <c r="H161" s="155">
        <v>127.05</v>
      </c>
      <c r="I161" s="156"/>
      <c r="J161" s="156">
        <f>ROUND(I161*H161,2)</f>
        <v>0</v>
      </c>
      <c r="K161" s="153" t="s">
        <v>133</v>
      </c>
      <c r="L161" s="36"/>
      <c r="M161" s="157" t="s">
        <v>5</v>
      </c>
      <c r="N161" s="158" t="s">
        <v>41</v>
      </c>
      <c r="O161" s="159">
        <v>0.28599999999999998</v>
      </c>
      <c r="P161" s="159">
        <f>O161*H161</f>
        <v>36.336299999999994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AR161" s="22" t="s">
        <v>134</v>
      </c>
      <c r="AT161" s="22" t="s">
        <v>129</v>
      </c>
      <c r="AU161" s="22" t="s">
        <v>80</v>
      </c>
      <c r="AY161" s="22" t="s">
        <v>127</v>
      </c>
      <c r="BE161" s="161">
        <f>IF(N161="základní",J161,0)</f>
        <v>0</v>
      </c>
      <c r="BF161" s="161">
        <f>IF(N161="snížená",J161,0)</f>
        <v>0</v>
      </c>
      <c r="BG161" s="161">
        <f>IF(N161="zákl. přenesená",J161,0)</f>
        <v>0</v>
      </c>
      <c r="BH161" s="161">
        <f>IF(N161="sníž. přenesená",J161,0)</f>
        <v>0</v>
      </c>
      <c r="BI161" s="161">
        <f>IF(N161="nulová",J161,0)</f>
        <v>0</v>
      </c>
      <c r="BJ161" s="22" t="s">
        <v>75</v>
      </c>
      <c r="BK161" s="161">
        <f>ROUND(I161*H161,2)</f>
        <v>0</v>
      </c>
      <c r="BL161" s="22" t="s">
        <v>134</v>
      </c>
      <c r="BM161" s="22" t="s">
        <v>953</v>
      </c>
    </row>
    <row r="162" spans="2:65" s="1" customFormat="1" ht="40.5">
      <c r="B162" s="36"/>
      <c r="D162" s="162" t="s">
        <v>136</v>
      </c>
      <c r="F162" s="163" t="s">
        <v>954</v>
      </c>
      <c r="L162" s="36"/>
      <c r="M162" s="164"/>
      <c r="N162" s="37"/>
      <c r="O162" s="37"/>
      <c r="P162" s="37"/>
      <c r="Q162" s="37"/>
      <c r="R162" s="37"/>
      <c r="S162" s="37"/>
      <c r="T162" s="65"/>
      <c r="AT162" s="22" t="s">
        <v>136</v>
      </c>
      <c r="AU162" s="22" t="s">
        <v>80</v>
      </c>
    </row>
    <row r="163" spans="2:65" s="11" customFormat="1">
      <c r="B163" s="165"/>
      <c r="D163" s="162" t="s">
        <v>138</v>
      </c>
      <c r="E163" s="166" t="s">
        <v>5</v>
      </c>
      <c r="F163" s="167" t="s">
        <v>955</v>
      </c>
      <c r="H163" s="168">
        <v>158.30500000000001</v>
      </c>
      <c r="L163" s="165"/>
      <c r="M163" s="169"/>
      <c r="N163" s="170"/>
      <c r="O163" s="170"/>
      <c r="P163" s="170"/>
      <c r="Q163" s="170"/>
      <c r="R163" s="170"/>
      <c r="S163" s="170"/>
      <c r="T163" s="171"/>
      <c r="AT163" s="166" t="s">
        <v>138</v>
      </c>
      <c r="AU163" s="166" t="s">
        <v>80</v>
      </c>
      <c r="AV163" s="11" t="s">
        <v>80</v>
      </c>
      <c r="AW163" s="11" t="s">
        <v>33</v>
      </c>
      <c r="AX163" s="11" t="s">
        <v>70</v>
      </c>
      <c r="AY163" s="166" t="s">
        <v>127</v>
      </c>
    </row>
    <row r="164" spans="2:65" s="11" customFormat="1">
      <c r="B164" s="165"/>
      <c r="D164" s="162" t="s">
        <v>138</v>
      </c>
      <c r="E164" s="166" t="s">
        <v>5</v>
      </c>
      <c r="F164" s="167" t="s">
        <v>956</v>
      </c>
      <c r="H164" s="168">
        <v>-31.254000000000001</v>
      </c>
      <c r="L164" s="165"/>
      <c r="M164" s="169"/>
      <c r="N164" s="170"/>
      <c r="O164" s="170"/>
      <c r="P164" s="170"/>
      <c r="Q164" s="170"/>
      <c r="R164" s="170"/>
      <c r="S164" s="170"/>
      <c r="T164" s="171"/>
      <c r="AT164" s="166" t="s">
        <v>138</v>
      </c>
      <c r="AU164" s="166" t="s">
        <v>80</v>
      </c>
      <c r="AV164" s="11" t="s">
        <v>80</v>
      </c>
      <c r="AW164" s="11" t="s">
        <v>33</v>
      </c>
      <c r="AX164" s="11" t="s">
        <v>70</v>
      </c>
      <c r="AY164" s="166" t="s">
        <v>127</v>
      </c>
    </row>
    <row r="165" spans="2:65" s="12" customFormat="1">
      <c r="B165" s="172"/>
      <c r="D165" s="162" t="s">
        <v>138</v>
      </c>
      <c r="E165" s="173" t="s">
        <v>5</v>
      </c>
      <c r="F165" s="174" t="s">
        <v>141</v>
      </c>
      <c r="H165" s="175">
        <v>127.051</v>
      </c>
      <c r="L165" s="172"/>
      <c r="M165" s="176"/>
      <c r="N165" s="177"/>
      <c r="O165" s="177"/>
      <c r="P165" s="177"/>
      <c r="Q165" s="177"/>
      <c r="R165" s="177"/>
      <c r="S165" s="177"/>
      <c r="T165" s="178"/>
      <c r="AT165" s="173" t="s">
        <v>138</v>
      </c>
      <c r="AU165" s="173" t="s">
        <v>80</v>
      </c>
      <c r="AV165" s="12" t="s">
        <v>134</v>
      </c>
      <c r="AW165" s="12" t="s">
        <v>33</v>
      </c>
      <c r="AX165" s="12" t="s">
        <v>70</v>
      </c>
      <c r="AY165" s="173" t="s">
        <v>127</v>
      </c>
    </row>
    <row r="166" spans="2:65" s="11" customFormat="1">
      <c r="B166" s="165"/>
      <c r="D166" s="162" t="s">
        <v>138</v>
      </c>
      <c r="E166" s="166" t="s">
        <v>5</v>
      </c>
      <c r="F166" s="167" t="s">
        <v>957</v>
      </c>
      <c r="H166" s="168">
        <v>127.05</v>
      </c>
      <c r="L166" s="165"/>
      <c r="M166" s="169"/>
      <c r="N166" s="170"/>
      <c r="O166" s="170"/>
      <c r="P166" s="170"/>
      <c r="Q166" s="170"/>
      <c r="R166" s="170"/>
      <c r="S166" s="170"/>
      <c r="T166" s="171"/>
      <c r="AT166" s="166" t="s">
        <v>138</v>
      </c>
      <c r="AU166" s="166" t="s">
        <v>80</v>
      </c>
      <c r="AV166" s="11" t="s">
        <v>80</v>
      </c>
      <c r="AW166" s="11" t="s">
        <v>33</v>
      </c>
      <c r="AX166" s="11" t="s">
        <v>75</v>
      </c>
      <c r="AY166" s="166" t="s">
        <v>127</v>
      </c>
    </row>
    <row r="167" spans="2:65" s="1" customFormat="1" ht="22.9" customHeight="1">
      <c r="B167" s="150"/>
      <c r="C167" s="186" t="s">
        <v>226</v>
      </c>
      <c r="D167" s="186" t="s">
        <v>289</v>
      </c>
      <c r="E167" s="187" t="s">
        <v>958</v>
      </c>
      <c r="F167" s="188" t="s">
        <v>959</v>
      </c>
      <c r="G167" s="189" t="s">
        <v>274</v>
      </c>
      <c r="H167" s="190">
        <v>242.53</v>
      </c>
      <c r="I167" s="191"/>
      <c r="J167" s="191">
        <f>ROUND(I167*H167,2)</f>
        <v>0</v>
      </c>
      <c r="K167" s="188" t="s">
        <v>133</v>
      </c>
      <c r="L167" s="192"/>
      <c r="M167" s="193" t="s">
        <v>5</v>
      </c>
      <c r="N167" s="194" t="s">
        <v>41</v>
      </c>
      <c r="O167" s="159">
        <v>0</v>
      </c>
      <c r="P167" s="159">
        <f>O167*H167</f>
        <v>0</v>
      </c>
      <c r="Q167" s="159">
        <v>0</v>
      </c>
      <c r="R167" s="159">
        <f>Q167*H167</f>
        <v>0</v>
      </c>
      <c r="S167" s="159">
        <v>0</v>
      </c>
      <c r="T167" s="160">
        <f>S167*H167</f>
        <v>0</v>
      </c>
      <c r="AR167" s="22" t="s">
        <v>175</v>
      </c>
      <c r="AT167" s="22" t="s">
        <v>289</v>
      </c>
      <c r="AU167" s="22" t="s">
        <v>80</v>
      </c>
      <c r="AY167" s="22" t="s">
        <v>127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22" t="s">
        <v>75</v>
      </c>
      <c r="BK167" s="161">
        <f>ROUND(I167*H167,2)</f>
        <v>0</v>
      </c>
      <c r="BL167" s="22" t="s">
        <v>134</v>
      </c>
      <c r="BM167" s="22" t="s">
        <v>960</v>
      </c>
    </row>
    <row r="168" spans="2:65" s="1" customFormat="1">
      <c r="B168" s="36"/>
      <c r="D168" s="162" t="s">
        <v>136</v>
      </c>
      <c r="F168" s="163" t="s">
        <v>961</v>
      </c>
      <c r="L168" s="36"/>
      <c r="M168" s="164"/>
      <c r="N168" s="37"/>
      <c r="O168" s="37"/>
      <c r="P168" s="37"/>
      <c r="Q168" s="37"/>
      <c r="R168" s="37"/>
      <c r="S168" s="37"/>
      <c r="T168" s="65"/>
      <c r="AT168" s="22" t="s">
        <v>136</v>
      </c>
      <c r="AU168" s="22" t="s">
        <v>80</v>
      </c>
    </row>
    <row r="169" spans="2:65" s="11" customFormat="1">
      <c r="B169" s="165"/>
      <c r="D169" s="162" t="s">
        <v>138</v>
      </c>
      <c r="E169" s="166" t="s">
        <v>5</v>
      </c>
      <c r="F169" s="167" t="s">
        <v>962</v>
      </c>
      <c r="H169" s="168">
        <v>242.52600000000001</v>
      </c>
      <c r="L169" s="165"/>
      <c r="M169" s="169"/>
      <c r="N169" s="170"/>
      <c r="O169" s="170"/>
      <c r="P169" s="170"/>
      <c r="Q169" s="170"/>
      <c r="R169" s="170"/>
      <c r="S169" s="170"/>
      <c r="T169" s="171"/>
      <c r="AT169" s="166" t="s">
        <v>138</v>
      </c>
      <c r="AU169" s="166" t="s">
        <v>80</v>
      </c>
      <c r="AV169" s="11" t="s">
        <v>80</v>
      </c>
      <c r="AW169" s="11" t="s">
        <v>33</v>
      </c>
      <c r="AX169" s="11" t="s">
        <v>70</v>
      </c>
      <c r="AY169" s="166" t="s">
        <v>127</v>
      </c>
    </row>
    <row r="170" spans="2:65" s="12" customFormat="1">
      <c r="B170" s="172"/>
      <c r="D170" s="162" t="s">
        <v>138</v>
      </c>
      <c r="E170" s="173" t="s">
        <v>5</v>
      </c>
      <c r="F170" s="174" t="s">
        <v>141</v>
      </c>
      <c r="H170" s="175">
        <v>242.52600000000001</v>
      </c>
      <c r="L170" s="172"/>
      <c r="M170" s="176"/>
      <c r="N170" s="177"/>
      <c r="O170" s="177"/>
      <c r="P170" s="177"/>
      <c r="Q170" s="177"/>
      <c r="R170" s="177"/>
      <c r="S170" s="177"/>
      <c r="T170" s="178"/>
      <c r="AT170" s="173" t="s">
        <v>138</v>
      </c>
      <c r="AU170" s="173" t="s">
        <v>80</v>
      </c>
      <c r="AV170" s="12" t="s">
        <v>134</v>
      </c>
      <c r="AW170" s="12" t="s">
        <v>33</v>
      </c>
      <c r="AX170" s="12" t="s">
        <v>70</v>
      </c>
      <c r="AY170" s="173" t="s">
        <v>127</v>
      </c>
    </row>
    <row r="171" spans="2:65" s="11" customFormat="1">
      <c r="B171" s="165"/>
      <c r="D171" s="162" t="s">
        <v>138</v>
      </c>
      <c r="E171" s="166" t="s">
        <v>5</v>
      </c>
      <c r="F171" s="167" t="s">
        <v>963</v>
      </c>
      <c r="H171" s="168">
        <v>242.53</v>
      </c>
      <c r="L171" s="165"/>
      <c r="M171" s="169"/>
      <c r="N171" s="170"/>
      <c r="O171" s="170"/>
      <c r="P171" s="170"/>
      <c r="Q171" s="170"/>
      <c r="R171" s="170"/>
      <c r="S171" s="170"/>
      <c r="T171" s="171"/>
      <c r="AT171" s="166" t="s">
        <v>138</v>
      </c>
      <c r="AU171" s="166" t="s">
        <v>80</v>
      </c>
      <c r="AV171" s="11" t="s">
        <v>80</v>
      </c>
      <c r="AW171" s="11" t="s">
        <v>33</v>
      </c>
      <c r="AX171" s="11" t="s">
        <v>75</v>
      </c>
      <c r="AY171" s="166" t="s">
        <v>127</v>
      </c>
    </row>
    <row r="172" spans="2:65" s="10" customFormat="1" ht="29.85" customHeight="1">
      <c r="B172" s="138"/>
      <c r="D172" s="139" t="s">
        <v>69</v>
      </c>
      <c r="E172" s="148" t="s">
        <v>146</v>
      </c>
      <c r="F172" s="148" t="s">
        <v>371</v>
      </c>
      <c r="J172" s="149">
        <f>BK172</f>
        <v>0</v>
      </c>
      <c r="L172" s="138"/>
      <c r="M172" s="142"/>
      <c r="N172" s="143"/>
      <c r="O172" s="143"/>
      <c r="P172" s="144">
        <f>SUM(P173:P190)</f>
        <v>64.284009999999995</v>
      </c>
      <c r="Q172" s="143"/>
      <c r="R172" s="144">
        <f>SUM(R173:R190)</f>
        <v>5.2013944500000004</v>
      </c>
      <c r="S172" s="143"/>
      <c r="T172" s="145">
        <f>SUM(T173:T190)</f>
        <v>6.6000000000000005</v>
      </c>
      <c r="AR172" s="139" t="s">
        <v>75</v>
      </c>
      <c r="AT172" s="146" t="s">
        <v>69</v>
      </c>
      <c r="AU172" s="146" t="s">
        <v>75</v>
      </c>
      <c r="AY172" s="139" t="s">
        <v>127</v>
      </c>
      <c r="BK172" s="147">
        <f>SUM(BK173:BK190)</f>
        <v>0</v>
      </c>
    </row>
    <row r="173" spans="2:65" s="1" customFormat="1" ht="22.9" customHeight="1">
      <c r="B173" s="150"/>
      <c r="C173" s="151" t="s">
        <v>234</v>
      </c>
      <c r="D173" s="151" t="s">
        <v>129</v>
      </c>
      <c r="E173" s="152" t="s">
        <v>964</v>
      </c>
      <c r="F173" s="153" t="s">
        <v>965</v>
      </c>
      <c r="G173" s="154" t="s">
        <v>132</v>
      </c>
      <c r="H173" s="155">
        <v>8.5500000000000007</v>
      </c>
      <c r="I173" s="156"/>
      <c r="J173" s="156">
        <f>ROUND(I173*H173,2)</f>
        <v>0</v>
      </c>
      <c r="K173" s="153" t="s">
        <v>133</v>
      </c>
      <c r="L173" s="36"/>
      <c r="M173" s="157" t="s">
        <v>5</v>
      </c>
      <c r="N173" s="158" t="s">
        <v>41</v>
      </c>
      <c r="O173" s="159">
        <v>0.90400000000000003</v>
      </c>
      <c r="P173" s="159">
        <f>O173*H173</f>
        <v>7.7292000000000005</v>
      </c>
      <c r="Q173" s="159">
        <v>0.58443000000000001</v>
      </c>
      <c r="R173" s="159">
        <f>Q173*H173</f>
        <v>4.9968765000000008</v>
      </c>
      <c r="S173" s="159">
        <v>0</v>
      </c>
      <c r="T173" s="160">
        <f>S173*H173</f>
        <v>0</v>
      </c>
      <c r="AR173" s="22" t="s">
        <v>134</v>
      </c>
      <c r="AT173" s="22" t="s">
        <v>129</v>
      </c>
      <c r="AU173" s="22" t="s">
        <v>80</v>
      </c>
      <c r="AY173" s="22" t="s">
        <v>127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22" t="s">
        <v>75</v>
      </c>
      <c r="BK173" s="161">
        <f>ROUND(I173*H173,2)</f>
        <v>0</v>
      </c>
      <c r="BL173" s="22" t="s">
        <v>134</v>
      </c>
      <c r="BM173" s="22" t="s">
        <v>966</v>
      </c>
    </row>
    <row r="174" spans="2:65" s="1" customFormat="1" ht="27">
      <c r="B174" s="36"/>
      <c r="D174" s="162" t="s">
        <v>136</v>
      </c>
      <c r="F174" s="163" t="s">
        <v>967</v>
      </c>
      <c r="L174" s="36"/>
      <c r="M174" s="164"/>
      <c r="N174" s="37"/>
      <c r="O174" s="37"/>
      <c r="P174" s="37"/>
      <c r="Q174" s="37"/>
      <c r="R174" s="37"/>
      <c r="S174" s="37"/>
      <c r="T174" s="65"/>
      <c r="AT174" s="22" t="s">
        <v>136</v>
      </c>
      <c r="AU174" s="22" t="s">
        <v>80</v>
      </c>
    </row>
    <row r="175" spans="2:65" s="11" customFormat="1">
      <c r="B175" s="165"/>
      <c r="D175" s="162" t="s">
        <v>138</v>
      </c>
      <c r="E175" s="166" t="s">
        <v>5</v>
      </c>
      <c r="F175" s="167" t="s">
        <v>968</v>
      </c>
      <c r="H175" s="168">
        <v>1.8</v>
      </c>
      <c r="L175" s="165"/>
      <c r="M175" s="169"/>
      <c r="N175" s="170"/>
      <c r="O175" s="170"/>
      <c r="P175" s="170"/>
      <c r="Q175" s="170"/>
      <c r="R175" s="170"/>
      <c r="S175" s="170"/>
      <c r="T175" s="171"/>
      <c r="AT175" s="166" t="s">
        <v>138</v>
      </c>
      <c r="AU175" s="166" t="s">
        <v>80</v>
      </c>
      <c r="AV175" s="11" t="s">
        <v>80</v>
      </c>
      <c r="AW175" s="11" t="s">
        <v>33</v>
      </c>
      <c r="AX175" s="11" t="s">
        <v>70</v>
      </c>
      <c r="AY175" s="166" t="s">
        <v>127</v>
      </c>
    </row>
    <row r="176" spans="2:65" s="11" customFormat="1">
      <c r="B176" s="165"/>
      <c r="D176" s="162" t="s">
        <v>138</v>
      </c>
      <c r="E176" s="166" t="s">
        <v>5</v>
      </c>
      <c r="F176" s="167" t="s">
        <v>969</v>
      </c>
      <c r="H176" s="168">
        <v>6.75</v>
      </c>
      <c r="L176" s="165"/>
      <c r="M176" s="169"/>
      <c r="N176" s="170"/>
      <c r="O176" s="170"/>
      <c r="P176" s="170"/>
      <c r="Q176" s="170"/>
      <c r="R176" s="170"/>
      <c r="S176" s="170"/>
      <c r="T176" s="171"/>
      <c r="AT176" s="166" t="s">
        <v>138</v>
      </c>
      <c r="AU176" s="166" t="s">
        <v>80</v>
      </c>
      <c r="AV176" s="11" t="s">
        <v>80</v>
      </c>
      <c r="AW176" s="11" t="s">
        <v>33</v>
      </c>
      <c r="AX176" s="11" t="s">
        <v>70</v>
      </c>
      <c r="AY176" s="166" t="s">
        <v>127</v>
      </c>
    </row>
    <row r="177" spans="2:65" s="12" customFormat="1">
      <c r="B177" s="172"/>
      <c r="D177" s="162" t="s">
        <v>138</v>
      </c>
      <c r="E177" s="173" t="s">
        <v>5</v>
      </c>
      <c r="F177" s="174" t="s">
        <v>141</v>
      </c>
      <c r="H177" s="175">
        <v>8.5500000000000007</v>
      </c>
      <c r="L177" s="172"/>
      <c r="M177" s="176"/>
      <c r="N177" s="177"/>
      <c r="O177" s="177"/>
      <c r="P177" s="177"/>
      <c r="Q177" s="177"/>
      <c r="R177" s="177"/>
      <c r="S177" s="177"/>
      <c r="T177" s="178"/>
      <c r="AT177" s="173" t="s">
        <v>138</v>
      </c>
      <c r="AU177" s="173" t="s">
        <v>80</v>
      </c>
      <c r="AV177" s="12" t="s">
        <v>134</v>
      </c>
      <c r="AW177" s="12" t="s">
        <v>33</v>
      </c>
      <c r="AX177" s="12" t="s">
        <v>75</v>
      </c>
      <c r="AY177" s="173" t="s">
        <v>127</v>
      </c>
    </row>
    <row r="178" spans="2:65" s="1" customFormat="1" ht="14.45" customHeight="1">
      <c r="B178" s="150"/>
      <c r="C178" s="151" t="s">
        <v>240</v>
      </c>
      <c r="D178" s="151" t="s">
        <v>129</v>
      </c>
      <c r="E178" s="152" t="s">
        <v>970</v>
      </c>
      <c r="F178" s="153" t="s">
        <v>971</v>
      </c>
      <c r="G178" s="154" t="s">
        <v>274</v>
      </c>
      <c r="H178" s="155">
        <v>0.19500000000000001</v>
      </c>
      <c r="I178" s="156"/>
      <c r="J178" s="156">
        <f>ROUND(I178*H178,2)</f>
        <v>0</v>
      </c>
      <c r="K178" s="153" t="s">
        <v>133</v>
      </c>
      <c r="L178" s="36"/>
      <c r="M178" s="157" t="s">
        <v>5</v>
      </c>
      <c r="N178" s="158" t="s">
        <v>41</v>
      </c>
      <c r="O178" s="159">
        <v>36.738</v>
      </c>
      <c r="P178" s="159">
        <f>O178*H178</f>
        <v>7.1639100000000004</v>
      </c>
      <c r="Q178" s="159">
        <v>1.04881</v>
      </c>
      <c r="R178" s="159">
        <f>Q178*H178</f>
        <v>0.20451795</v>
      </c>
      <c r="S178" s="159">
        <v>0</v>
      </c>
      <c r="T178" s="160">
        <f>S178*H178</f>
        <v>0</v>
      </c>
      <c r="AR178" s="22" t="s">
        <v>134</v>
      </c>
      <c r="AT178" s="22" t="s">
        <v>129</v>
      </c>
      <c r="AU178" s="22" t="s">
        <v>80</v>
      </c>
      <c r="AY178" s="22" t="s">
        <v>127</v>
      </c>
      <c r="BE178" s="161">
        <f>IF(N178="základní",J178,0)</f>
        <v>0</v>
      </c>
      <c r="BF178" s="161">
        <f>IF(N178="snížená",J178,0)</f>
        <v>0</v>
      </c>
      <c r="BG178" s="161">
        <f>IF(N178="zákl. přenesená",J178,0)</f>
        <v>0</v>
      </c>
      <c r="BH178" s="161">
        <f>IF(N178="sníž. přenesená",J178,0)</f>
        <v>0</v>
      </c>
      <c r="BI178" s="161">
        <f>IF(N178="nulová",J178,0)</f>
        <v>0</v>
      </c>
      <c r="BJ178" s="22" t="s">
        <v>75</v>
      </c>
      <c r="BK178" s="161">
        <f>ROUND(I178*H178,2)</f>
        <v>0</v>
      </c>
      <c r="BL178" s="22" t="s">
        <v>134</v>
      </c>
      <c r="BM178" s="22" t="s">
        <v>972</v>
      </c>
    </row>
    <row r="179" spans="2:65" s="1" customFormat="1" ht="27">
      <c r="B179" s="36"/>
      <c r="D179" s="162" t="s">
        <v>136</v>
      </c>
      <c r="F179" s="163" t="s">
        <v>973</v>
      </c>
      <c r="L179" s="36"/>
      <c r="M179" s="164"/>
      <c r="N179" s="37"/>
      <c r="O179" s="37"/>
      <c r="P179" s="37"/>
      <c r="Q179" s="37"/>
      <c r="R179" s="37"/>
      <c r="S179" s="37"/>
      <c r="T179" s="65"/>
      <c r="AT179" s="22" t="s">
        <v>136</v>
      </c>
      <c r="AU179" s="22" t="s">
        <v>80</v>
      </c>
    </row>
    <row r="180" spans="2:65" s="11" customFormat="1">
      <c r="B180" s="165"/>
      <c r="D180" s="162" t="s">
        <v>138</v>
      </c>
      <c r="E180" s="166" t="s">
        <v>5</v>
      </c>
      <c r="F180" s="167" t="s">
        <v>974</v>
      </c>
      <c r="H180" s="168">
        <v>7.5999999999999998E-2</v>
      </c>
      <c r="L180" s="165"/>
      <c r="M180" s="169"/>
      <c r="N180" s="170"/>
      <c r="O180" s="170"/>
      <c r="P180" s="170"/>
      <c r="Q180" s="170"/>
      <c r="R180" s="170"/>
      <c r="S180" s="170"/>
      <c r="T180" s="171"/>
      <c r="AT180" s="166" t="s">
        <v>138</v>
      </c>
      <c r="AU180" s="166" t="s">
        <v>80</v>
      </c>
      <c r="AV180" s="11" t="s">
        <v>80</v>
      </c>
      <c r="AW180" s="11" t="s">
        <v>33</v>
      </c>
      <c r="AX180" s="11" t="s">
        <v>70</v>
      </c>
      <c r="AY180" s="166" t="s">
        <v>127</v>
      </c>
    </row>
    <row r="181" spans="2:65" s="11" customFormat="1">
      <c r="B181" s="165"/>
      <c r="D181" s="162" t="s">
        <v>138</v>
      </c>
      <c r="E181" s="166" t="s">
        <v>5</v>
      </c>
      <c r="F181" s="167" t="s">
        <v>975</v>
      </c>
      <c r="H181" s="168">
        <v>3.1E-2</v>
      </c>
      <c r="L181" s="165"/>
      <c r="M181" s="169"/>
      <c r="N181" s="170"/>
      <c r="O181" s="170"/>
      <c r="P181" s="170"/>
      <c r="Q181" s="170"/>
      <c r="R181" s="170"/>
      <c r="S181" s="170"/>
      <c r="T181" s="171"/>
      <c r="AT181" s="166" t="s">
        <v>138</v>
      </c>
      <c r="AU181" s="166" t="s">
        <v>80</v>
      </c>
      <c r="AV181" s="11" t="s">
        <v>80</v>
      </c>
      <c r="AW181" s="11" t="s">
        <v>33</v>
      </c>
      <c r="AX181" s="11" t="s">
        <v>70</v>
      </c>
      <c r="AY181" s="166" t="s">
        <v>127</v>
      </c>
    </row>
    <row r="182" spans="2:65" s="11" customFormat="1">
      <c r="B182" s="165"/>
      <c r="D182" s="162" t="s">
        <v>138</v>
      </c>
      <c r="E182" s="166" t="s">
        <v>5</v>
      </c>
      <c r="F182" s="167" t="s">
        <v>976</v>
      </c>
      <c r="H182" s="168">
        <v>8.7999999999999995E-2</v>
      </c>
      <c r="L182" s="165"/>
      <c r="M182" s="169"/>
      <c r="N182" s="170"/>
      <c r="O182" s="170"/>
      <c r="P182" s="170"/>
      <c r="Q182" s="170"/>
      <c r="R182" s="170"/>
      <c r="S182" s="170"/>
      <c r="T182" s="171"/>
      <c r="AT182" s="166" t="s">
        <v>138</v>
      </c>
      <c r="AU182" s="166" t="s">
        <v>80</v>
      </c>
      <c r="AV182" s="11" t="s">
        <v>80</v>
      </c>
      <c r="AW182" s="11" t="s">
        <v>33</v>
      </c>
      <c r="AX182" s="11" t="s">
        <v>70</v>
      </c>
      <c r="AY182" s="166" t="s">
        <v>127</v>
      </c>
    </row>
    <row r="183" spans="2:65" s="12" customFormat="1">
      <c r="B183" s="172"/>
      <c r="D183" s="162" t="s">
        <v>138</v>
      </c>
      <c r="E183" s="173" t="s">
        <v>5</v>
      </c>
      <c r="F183" s="174" t="s">
        <v>141</v>
      </c>
      <c r="H183" s="175">
        <v>0.19500000000000001</v>
      </c>
      <c r="L183" s="172"/>
      <c r="M183" s="176"/>
      <c r="N183" s="177"/>
      <c r="O183" s="177"/>
      <c r="P183" s="177"/>
      <c r="Q183" s="177"/>
      <c r="R183" s="177"/>
      <c r="S183" s="177"/>
      <c r="T183" s="178"/>
      <c r="AT183" s="173" t="s">
        <v>138</v>
      </c>
      <c r="AU183" s="173" t="s">
        <v>80</v>
      </c>
      <c r="AV183" s="12" t="s">
        <v>134</v>
      </c>
      <c r="AW183" s="12" t="s">
        <v>33</v>
      </c>
      <c r="AX183" s="12" t="s">
        <v>75</v>
      </c>
      <c r="AY183" s="173" t="s">
        <v>127</v>
      </c>
    </row>
    <row r="184" spans="2:65" s="1" customFormat="1" ht="22.9" customHeight="1">
      <c r="B184" s="150"/>
      <c r="C184" s="151" t="s">
        <v>245</v>
      </c>
      <c r="D184" s="151" t="s">
        <v>129</v>
      </c>
      <c r="E184" s="152" t="s">
        <v>977</v>
      </c>
      <c r="F184" s="153" t="s">
        <v>978</v>
      </c>
      <c r="G184" s="154" t="s">
        <v>178</v>
      </c>
      <c r="H184" s="155">
        <v>3</v>
      </c>
      <c r="I184" s="156"/>
      <c r="J184" s="156">
        <f>ROUND(I184*H184,2)</f>
        <v>0</v>
      </c>
      <c r="K184" s="153" t="s">
        <v>133</v>
      </c>
      <c r="L184" s="36"/>
      <c r="M184" s="157" t="s">
        <v>5</v>
      </c>
      <c r="N184" s="158" t="s">
        <v>41</v>
      </c>
      <c r="O184" s="159">
        <v>7.8010000000000002</v>
      </c>
      <c r="P184" s="159">
        <f>O184*H184</f>
        <v>23.402999999999999</v>
      </c>
      <c r="Q184" s="159">
        <v>0</v>
      </c>
      <c r="R184" s="159">
        <f>Q184*H184</f>
        <v>0</v>
      </c>
      <c r="S184" s="159">
        <v>2.2000000000000002</v>
      </c>
      <c r="T184" s="160">
        <f>S184*H184</f>
        <v>6.6000000000000005</v>
      </c>
      <c r="AR184" s="22" t="s">
        <v>134</v>
      </c>
      <c r="AT184" s="22" t="s">
        <v>129</v>
      </c>
      <c r="AU184" s="22" t="s">
        <v>80</v>
      </c>
      <c r="AY184" s="22" t="s">
        <v>127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22" t="s">
        <v>75</v>
      </c>
      <c r="BK184" s="161">
        <f>ROUND(I184*H184,2)</f>
        <v>0</v>
      </c>
      <c r="BL184" s="22" t="s">
        <v>134</v>
      </c>
      <c r="BM184" s="22" t="s">
        <v>979</v>
      </c>
    </row>
    <row r="185" spans="2:65" s="1" customFormat="1" ht="27">
      <c r="B185" s="36"/>
      <c r="D185" s="162" t="s">
        <v>136</v>
      </c>
      <c r="F185" s="163" t="s">
        <v>980</v>
      </c>
      <c r="L185" s="36"/>
      <c r="M185" s="164"/>
      <c r="N185" s="37"/>
      <c r="O185" s="37"/>
      <c r="P185" s="37"/>
      <c r="Q185" s="37"/>
      <c r="R185" s="37"/>
      <c r="S185" s="37"/>
      <c r="T185" s="65"/>
      <c r="AT185" s="22" t="s">
        <v>136</v>
      </c>
      <c r="AU185" s="22" t="s">
        <v>80</v>
      </c>
    </row>
    <row r="186" spans="2:65" s="11" customFormat="1">
      <c r="B186" s="165"/>
      <c r="D186" s="162" t="s">
        <v>138</v>
      </c>
      <c r="E186" s="166" t="s">
        <v>5</v>
      </c>
      <c r="F186" s="167" t="s">
        <v>981</v>
      </c>
      <c r="H186" s="168">
        <v>3</v>
      </c>
      <c r="L186" s="165"/>
      <c r="M186" s="169"/>
      <c r="N186" s="170"/>
      <c r="O186" s="170"/>
      <c r="P186" s="170"/>
      <c r="Q186" s="170"/>
      <c r="R186" s="170"/>
      <c r="S186" s="170"/>
      <c r="T186" s="171"/>
      <c r="AT186" s="166" t="s">
        <v>138</v>
      </c>
      <c r="AU186" s="166" t="s">
        <v>80</v>
      </c>
      <c r="AV186" s="11" t="s">
        <v>80</v>
      </c>
      <c r="AW186" s="11" t="s">
        <v>33</v>
      </c>
      <c r="AX186" s="11" t="s">
        <v>70</v>
      </c>
      <c r="AY186" s="166" t="s">
        <v>127</v>
      </c>
    </row>
    <row r="187" spans="2:65" s="12" customFormat="1">
      <c r="B187" s="172"/>
      <c r="D187" s="162" t="s">
        <v>138</v>
      </c>
      <c r="E187" s="173" t="s">
        <v>5</v>
      </c>
      <c r="F187" s="174" t="s">
        <v>141</v>
      </c>
      <c r="H187" s="175">
        <v>3</v>
      </c>
      <c r="L187" s="172"/>
      <c r="M187" s="176"/>
      <c r="N187" s="177"/>
      <c r="O187" s="177"/>
      <c r="P187" s="177"/>
      <c r="Q187" s="177"/>
      <c r="R187" s="177"/>
      <c r="S187" s="177"/>
      <c r="T187" s="178"/>
      <c r="AT187" s="173" t="s">
        <v>138</v>
      </c>
      <c r="AU187" s="173" t="s">
        <v>80</v>
      </c>
      <c r="AV187" s="12" t="s">
        <v>134</v>
      </c>
      <c r="AW187" s="12" t="s">
        <v>33</v>
      </c>
      <c r="AX187" s="12" t="s">
        <v>75</v>
      </c>
      <c r="AY187" s="173" t="s">
        <v>127</v>
      </c>
    </row>
    <row r="188" spans="2:65" s="1" customFormat="1" ht="14.45" customHeight="1">
      <c r="B188" s="150"/>
      <c r="C188" s="151" t="s">
        <v>254</v>
      </c>
      <c r="D188" s="151" t="s">
        <v>129</v>
      </c>
      <c r="E188" s="152" t="s">
        <v>982</v>
      </c>
      <c r="F188" s="153" t="s">
        <v>983</v>
      </c>
      <c r="G188" s="154" t="s">
        <v>375</v>
      </c>
      <c r="H188" s="155">
        <v>305.74</v>
      </c>
      <c r="I188" s="156"/>
      <c r="J188" s="156">
        <f>ROUND(I188*H188,2)</f>
        <v>0</v>
      </c>
      <c r="K188" s="153" t="s">
        <v>133</v>
      </c>
      <c r="L188" s="36"/>
      <c r="M188" s="157" t="s">
        <v>5</v>
      </c>
      <c r="N188" s="158" t="s">
        <v>41</v>
      </c>
      <c r="O188" s="159">
        <v>8.5000000000000006E-2</v>
      </c>
      <c r="P188" s="159">
        <f>O188*H188</f>
        <v>25.987900000000003</v>
      </c>
      <c r="Q188" s="159">
        <v>0</v>
      </c>
      <c r="R188" s="159">
        <f>Q188*H188</f>
        <v>0</v>
      </c>
      <c r="S188" s="159">
        <v>0</v>
      </c>
      <c r="T188" s="160">
        <f>S188*H188</f>
        <v>0</v>
      </c>
      <c r="AR188" s="22" t="s">
        <v>134</v>
      </c>
      <c r="AT188" s="22" t="s">
        <v>129</v>
      </c>
      <c r="AU188" s="22" t="s">
        <v>80</v>
      </c>
      <c r="AY188" s="22" t="s">
        <v>127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22" t="s">
        <v>75</v>
      </c>
      <c r="BK188" s="161">
        <f>ROUND(I188*H188,2)</f>
        <v>0</v>
      </c>
      <c r="BL188" s="22" t="s">
        <v>134</v>
      </c>
      <c r="BM188" s="22" t="s">
        <v>984</v>
      </c>
    </row>
    <row r="189" spans="2:65" s="1" customFormat="1">
      <c r="B189" s="36"/>
      <c r="D189" s="162" t="s">
        <v>136</v>
      </c>
      <c r="F189" s="163" t="s">
        <v>985</v>
      </c>
      <c r="L189" s="36"/>
      <c r="M189" s="164"/>
      <c r="N189" s="37"/>
      <c r="O189" s="37"/>
      <c r="P189" s="37"/>
      <c r="Q189" s="37"/>
      <c r="R189" s="37"/>
      <c r="S189" s="37"/>
      <c r="T189" s="65"/>
      <c r="AT189" s="22" t="s">
        <v>136</v>
      </c>
      <c r="AU189" s="22" t="s">
        <v>80</v>
      </c>
    </row>
    <row r="190" spans="2:65" s="11" customFormat="1">
      <c r="B190" s="165"/>
      <c r="D190" s="162" t="s">
        <v>138</v>
      </c>
      <c r="E190" s="166" t="s">
        <v>5</v>
      </c>
      <c r="F190" s="167" t="s">
        <v>986</v>
      </c>
      <c r="H190" s="168">
        <v>305.74</v>
      </c>
      <c r="L190" s="165"/>
      <c r="M190" s="169"/>
      <c r="N190" s="170"/>
      <c r="O190" s="170"/>
      <c r="P190" s="170"/>
      <c r="Q190" s="170"/>
      <c r="R190" s="170"/>
      <c r="S190" s="170"/>
      <c r="T190" s="171"/>
      <c r="AT190" s="166" t="s">
        <v>138</v>
      </c>
      <c r="AU190" s="166" t="s">
        <v>80</v>
      </c>
      <c r="AV190" s="11" t="s">
        <v>80</v>
      </c>
      <c r="AW190" s="11" t="s">
        <v>33</v>
      </c>
      <c r="AX190" s="11" t="s">
        <v>75</v>
      </c>
      <c r="AY190" s="166" t="s">
        <v>127</v>
      </c>
    </row>
    <row r="191" spans="2:65" s="10" customFormat="1" ht="29.85" customHeight="1">
      <c r="B191" s="138"/>
      <c r="D191" s="139" t="s">
        <v>69</v>
      </c>
      <c r="E191" s="148" t="s">
        <v>134</v>
      </c>
      <c r="F191" s="148" t="s">
        <v>396</v>
      </c>
      <c r="J191" s="149">
        <f>BK191</f>
        <v>0</v>
      </c>
      <c r="L191" s="138"/>
      <c r="M191" s="142"/>
      <c r="N191" s="143"/>
      <c r="O191" s="143"/>
      <c r="P191" s="144">
        <f>SUM(P192:P262)</f>
        <v>81.91877199999999</v>
      </c>
      <c r="Q191" s="143"/>
      <c r="R191" s="144">
        <f>SUM(R192:R262)</f>
        <v>76.63217856</v>
      </c>
      <c r="S191" s="143"/>
      <c r="T191" s="145">
        <f>SUM(T192:T262)</f>
        <v>0</v>
      </c>
      <c r="AR191" s="139" t="s">
        <v>75</v>
      </c>
      <c r="AT191" s="146" t="s">
        <v>69</v>
      </c>
      <c r="AU191" s="146" t="s">
        <v>75</v>
      </c>
      <c r="AY191" s="139" t="s">
        <v>127</v>
      </c>
      <c r="BK191" s="147">
        <f>SUM(BK192:BK262)</f>
        <v>0</v>
      </c>
    </row>
    <row r="192" spans="2:65" s="1" customFormat="1" ht="14.45" customHeight="1">
      <c r="B192" s="150"/>
      <c r="C192" s="151" t="s">
        <v>10</v>
      </c>
      <c r="D192" s="151" t="s">
        <v>129</v>
      </c>
      <c r="E192" s="152" t="s">
        <v>987</v>
      </c>
      <c r="F192" s="153" t="s">
        <v>988</v>
      </c>
      <c r="G192" s="154" t="s">
        <v>178</v>
      </c>
      <c r="H192" s="155">
        <v>0.6</v>
      </c>
      <c r="I192" s="156"/>
      <c r="J192" s="156">
        <f>ROUND(I192*H192,2)</f>
        <v>0</v>
      </c>
      <c r="K192" s="153" t="s">
        <v>133</v>
      </c>
      <c r="L192" s="36"/>
      <c r="M192" s="157" t="s">
        <v>5</v>
      </c>
      <c r="N192" s="158" t="s">
        <v>41</v>
      </c>
      <c r="O192" s="159">
        <v>1.448</v>
      </c>
      <c r="P192" s="159">
        <f>O192*H192</f>
        <v>0.86879999999999991</v>
      </c>
      <c r="Q192" s="159">
        <v>2.4533999999999998</v>
      </c>
      <c r="R192" s="159">
        <f>Q192*H192</f>
        <v>1.4720399999999998</v>
      </c>
      <c r="S192" s="159">
        <v>0</v>
      </c>
      <c r="T192" s="160">
        <f>S192*H192</f>
        <v>0</v>
      </c>
      <c r="AR192" s="22" t="s">
        <v>134</v>
      </c>
      <c r="AT192" s="22" t="s">
        <v>129</v>
      </c>
      <c r="AU192" s="22" t="s">
        <v>80</v>
      </c>
      <c r="AY192" s="22" t="s">
        <v>127</v>
      </c>
      <c r="BE192" s="161">
        <f>IF(N192="základní",J192,0)</f>
        <v>0</v>
      </c>
      <c r="BF192" s="161">
        <f>IF(N192="snížená",J192,0)</f>
        <v>0</v>
      </c>
      <c r="BG192" s="161">
        <f>IF(N192="zákl. přenesená",J192,0)</f>
        <v>0</v>
      </c>
      <c r="BH192" s="161">
        <f>IF(N192="sníž. přenesená",J192,0)</f>
        <v>0</v>
      </c>
      <c r="BI192" s="161">
        <f>IF(N192="nulová",J192,0)</f>
        <v>0</v>
      </c>
      <c r="BJ192" s="22" t="s">
        <v>75</v>
      </c>
      <c r="BK192" s="161">
        <f>ROUND(I192*H192,2)</f>
        <v>0</v>
      </c>
      <c r="BL192" s="22" t="s">
        <v>134</v>
      </c>
      <c r="BM192" s="22" t="s">
        <v>989</v>
      </c>
    </row>
    <row r="193" spans="2:65" s="1" customFormat="1">
      <c r="B193" s="36"/>
      <c r="D193" s="162" t="s">
        <v>136</v>
      </c>
      <c r="F193" s="163" t="s">
        <v>990</v>
      </c>
      <c r="L193" s="36"/>
      <c r="M193" s="164"/>
      <c r="N193" s="37"/>
      <c r="O193" s="37"/>
      <c r="P193" s="37"/>
      <c r="Q193" s="37"/>
      <c r="R193" s="37"/>
      <c r="S193" s="37"/>
      <c r="T193" s="65"/>
      <c r="AT193" s="22" t="s">
        <v>136</v>
      </c>
      <c r="AU193" s="22" t="s">
        <v>80</v>
      </c>
    </row>
    <row r="194" spans="2:65" s="11" customFormat="1">
      <c r="B194" s="165"/>
      <c r="D194" s="162" t="s">
        <v>138</v>
      </c>
      <c r="E194" s="166" t="s">
        <v>5</v>
      </c>
      <c r="F194" s="167" t="s">
        <v>991</v>
      </c>
      <c r="H194" s="168">
        <v>0.22500000000000001</v>
      </c>
      <c r="L194" s="165"/>
      <c r="M194" s="169"/>
      <c r="N194" s="170"/>
      <c r="O194" s="170"/>
      <c r="P194" s="170"/>
      <c r="Q194" s="170"/>
      <c r="R194" s="170"/>
      <c r="S194" s="170"/>
      <c r="T194" s="171"/>
      <c r="AT194" s="166" t="s">
        <v>138</v>
      </c>
      <c r="AU194" s="166" t="s">
        <v>80</v>
      </c>
      <c r="AV194" s="11" t="s">
        <v>80</v>
      </c>
      <c r="AW194" s="11" t="s">
        <v>33</v>
      </c>
      <c r="AX194" s="11" t="s">
        <v>70</v>
      </c>
      <c r="AY194" s="166" t="s">
        <v>127</v>
      </c>
    </row>
    <row r="195" spans="2:65" s="11" customFormat="1">
      <c r="B195" s="165"/>
      <c r="D195" s="162" t="s">
        <v>138</v>
      </c>
      <c r="E195" s="166" t="s">
        <v>5</v>
      </c>
      <c r="F195" s="167" t="s">
        <v>992</v>
      </c>
      <c r="H195" s="168">
        <v>0.35799999999999998</v>
      </c>
      <c r="L195" s="165"/>
      <c r="M195" s="169"/>
      <c r="N195" s="170"/>
      <c r="O195" s="170"/>
      <c r="P195" s="170"/>
      <c r="Q195" s="170"/>
      <c r="R195" s="170"/>
      <c r="S195" s="170"/>
      <c r="T195" s="171"/>
      <c r="AT195" s="166" t="s">
        <v>138</v>
      </c>
      <c r="AU195" s="166" t="s">
        <v>80</v>
      </c>
      <c r="AV195" s="11" t="s">
        <v>80</v>
      </c>
      <c r="AW195" s="11" t="s">
        <v>33</v>
      </c>
      <c r="AX195" s="11" t="s">
        <v>70</v>
      </c>
      <c r="AY195" s="166" t="s">
        <v>127</v>
      </c>
    </row>
    <row r="196" spans="2:65" s="12" customFormat="1">
      <c r="B196" s="172"/>
      <c r="D196" s="162" t="s">
        <v>138</v>
      </c>
      <c r="E196" s="173" t="s">
        <v>5</v>
      </c>
      <c r="F196" s="174" t="s">
        <v>141</v>
      </c>
      <c r="H196" s="175">
        <v>0.58299999999999996</v>
      </c>
      <c r="L196" s="172"/>
      <c r="M196" s="176"/>
      <c r="N196" s="177"/>
      <c r="O196" s="177"/>
      <c r="P196" s="177"/>
      <c r="Q196" s="177"/>
      <c r="R196" s="177"/>
      <c r="S196" s="177"/>
      <c r="T196" s="178"/>
      <c r="AT196" s="173" t="s">
        <v>138</v>
      </c>
      <c r="AU196" s="173" t="s">
        <v>80</v>
      </c>
      <c r="AV196" s="12" t="s">
        <v>134</v>
      </c>
      <c r="AW196" s="12" t="s">
        <v>33</v>
      </c>
      <c r="AX196" s="12" t="s">
        <v>70</v>
      </c>
      <c r="AY196" s="173" t="s">
        <v>127</v>
      </c>
    </row>
    <row r="197" spans="2:65" s="11" customFormat="1">
      <c r="B197" s="165"/>
      <c r="D197" s="162" t="s">
        <v>138</v>
      </c>
      <c r="E197" s="166" t="s">
        <v>5</v>
      </c>
      <c r="F197" s="167" t="s">
        <v>993</v>
      </c>
      <c r="H197" s="168">
        <v>0.6</v>
      </c>
      <c r="L197" s="165"/>
      <c r="M197" s="169"/>
      <c r="N197" s="170"/>
      <c r="O197" s="170"/>
      <c r="P197" s="170"/>
      <c r="Q197" s="170"/>
      <c r="R197" s="170"/>
      <c r="S197" s="170"/>
      <c r="T197" s="171"/>
      <c r="AT197" s="166" t="s">
        <v>138</v>
      </c>
      <c r="AU197" s="166" t="s">
        <v>80</v>
      </c>
      <c r="AV197" s="11" t="s">
        <v>80</v>
      </c>
      <c r="AW197" s="11" t="s">
        <v>33</v>
      </c>
      <c r="AX197" s="11" t="s">
        <v>75</v>
      </c>
      <c r="AY197" s="166" t="s">
        <v>127</v>
      </c>
    </row>
    <row r="198" spans="2:65" s="1" customFormat="1" ht="14.45" customHeight="1">
      <c r="B198" s="150"/>
      <c r="C198" s="151" t="s">
        <v>264</v>
      </c>
      <c r="D198" s="151" t="s">
        <v>129</v>
      </c>
      <c r="E198" s="152" t="s">
        <v>994</v>
      </c>
      <c r="F198" s="153" t="s">
        <v>995</v>
      </c>
      <c r="G198" s="154" t="s">
        <v>132</v>
      </c>
      <c r="H198" s="155">
        <v>4.7</v>
      </c>
      <c r="I198" s="156"/>
      <c r="J198" s="156">
        <f>ROUND(I198*H198,2)</f>
        <v>0</v>
      </c>
      <c r="K198" s="153" t="s">
        <v>133</v>
      </c>
      <c r="L198" s="36"/>
      <c r="M198" s="157" t="s">
        <v>5</v>
      </c>
      <c r="N198" s="158" t="s">
        <v>41</v>
      </c>
      <c r="O198" s="159">
        <v>0.68100000000000005</v>
      </c>
      <c r="P198" s="159">
        <f>O198*H198</f>
        <v>3.2007000000000003</v>
      </c>
      <c r="Q198" s="159">
        <v>5.1900000000000002E-3</v>
      </c>
      <c r="R198" s="159">
        <f>Q198*H198</f>
        <v>2.4393000000000001E-2</v>
      </c>
      <c r="S198" s="159">
        <v>0</v>
      </c>
      <c r="T198" s="160">
        <f>S198*H198</f>
        <v>0</v>
      </c>
      <c r="AR198" s="22" t="s">
        <v>134</v>
      </c>
      <c r="AT198" s="22" t="s">
        <v>129</v>
      </c>
      <c r="AU198" s="22" t="s">
        <v>80</v>
      </c>
      <c r="AY198" s="22" t="s">
        <v>127</v>
      </c>
      <c r="BE198" s="161">
        <f>IF(N198="základní",J198,0)</f>
        <v>0</v>
      </c>
      <c r="BF198" s="161">
        <f>IF(N198="snížená",J198,0)</f>
        <v>0</v>
      </c>
      <c r="BG198" s="161">
        <f>IF(N198="zákl. přenesená",J198,0)</f>
        <v>0</v>
      </c>
      <c r="BH198" s="161">
        <f>IF(N198="sníž. přenesená",J198,0)</f>
        <v>0</v>
      </c>
      <c r="BI198" s="161">
        <f>IF(N198="nulová",J198,0)</f>
        <v>0</v>
      </c>
      <c r="BJ198" s="22" t="s">
        <v>75</v>
      </c>
      <c r="BK198" s="161">
        <f>ROUND(I198*H198,2)</f>
        <v>0</v>
      </c>
      <c r="BL198" s="22" t="s">
        <v>134</v>
      </c>
      <c r="BM198" s="22" t="s">
        <v>996</v>
      </c>
    </row>
    <row r="199" spans="2:65" s="1" customFormat="1">
      <c r="B199" s="36"/>
      <c r="D199" s="162" t="s">
        <v>136</v>
      </c>
      <c r="F199" s="163" t="s">
        <v>997</v>
      </c>
      <c r="L199" s="36"/>
      <c r="M199" s="164"/>
      <c r="N199" s="37"/>
      <c r="O199" s="37"/>
      <c r="P199" s="37"/>
      <c r="Q199" s="37"/>
      <c r="R199" s="37"/>
      <c r="S199" s="37"/>
      <c r="T199" s="65"/>
      <c r="AT199" s="22" t="s">
        <v>136</v>
      </c>
      <c r="AU199" s="22" t="s">
        <v>80</v>
      </c>
    </row>
    <row r="200" spans="2:65" s="11" customFormat="1">
      <c r="B200" s="165"/>
      <c r="D200" s="162" t="s">
        <v>138</v>
      </c>
      <c r="E200" s="166" t="s">
        <v>5</v>
      </c>
      <c r="F200" s="167" t="s">
        <v>998</v>
      </c>
      <c r="H200" s="168">
        <v>1.8</v>
      </c>
      <c r="L200" s="165"/>
      <c r="M200" s="169"/>
      <c r="N200" s="170"/>
      <c r="O200" s="170"/>
      <c r="P200" s="170"/>
      <c r="Q200" s="170"/>
      <c r="R200" s="170"/>
      <c r="S200" s="170"/>
      <c r="T200" s="171"/>
      <c r="AT200" s="166" t="s">
        <v>138</v>
      </c>
      <c r="AU200" s="166" t="s">
        <v>80</v>
      </c>
      <c r="AV200" s="11" t="s">
        <v>80</v>
      </c>
      <c r="AW200" s="11" t="s">
        <v>33</v>
      </c>
      <c r="AX200" s="11" t="s">
        <v>70</v>
      </c>
      <c r="AY200" s="166" t="s">
        <v>127</v>
      </c>
    </row>
    <row r="201" spans="2:65" s="11" customFormat="1">
      <c r="B201" s="165"/>
      <c r="D201" s="162" t="s">
        <v>138</v>
      </c>
      <c r="E201" s="166" t="s">
        <v>5</v>
      </c>
      <c r="F201" s="167" t="s">
        <v>999</v>
      </c>
      <c r="H201" s="168">
        <v>2.8620000000000001</v>
      </c>
      <c r="L201" s="165"/>
      <c r="M201" s="169"/>
      <c r="N201" s="170"/>
      <c r="O201" s="170"/>
      <c r="P201" s="170"/>
      <c r="Q201" s="170"/>
      <c r="R201" s="170"/>
      <c r="S201" s="170"/>
      <c r="T201" s="171"/>
      <c r="AT201" s="166" t="s">
        <v>138</v>
      </c>
      <c r="AU201" s="166" t="s">
        <v>80</v>
      </c>
      <c r="AV201" s="11" t="s">
        <v>80</v>
      </c>
      <c r="AW201" s="11" t="s">
        <v>33</v>
      </c>
      <c r="AX201" s="11" t="s">
        <v>70</v>
      </c>
      <c r="AY201" s="166" t="s">
        <v>127</v>
      </c>
    </row>
    <row r="202" spans="2:65" s="12" customFormat="1">
      <c r="B202" s="172"/>
      <c r="D202" s="162" t="s">
        <v>138</v>
      </c>
      <c r="E202" s="173" t="s">
        <v>5</v>
      </c>
      <c r="F202" s="174" t="s">
        <v>141</v>
      </c>
      <c r="H202" s="175">
        <v>4.6619999999999999</v>
      </c>
      <c r="L202" s="172"/>
      <c r="M202" s="176"/>
      <c r="N202" s="177"/>
      <c r="O202" s="177"/>
      <c r="P202" s="177"/>
      <c r="Q202" s="177"/>
      <c r="R202" s="177"/>
      <c r="S202" s="177"/>
      <c r="T202" s="178"/>
      <c r="AT202" s="173" t="s">
        <v>138</v>
      </c>
      <c r="AU202" s="173" t="s">
        <v>80</v>
      </c>
      <c r="AV202" s="12" t="s">
        <v>134</v>
      </c>
      <c r="AW202" s="12" t="s">
        <v>33</v>
      </c>
      <c r="AX202" s="12" t="s">
        <v>70</v>
      </c>
      <c r="AY202" s="173" t="s">
        <v>127</v>
      </c>
    </row>
    <row r="203" spans="2:65" s="11" customFormat="1">
      <c r="B203" s="165"/>
      <c r="D203" s="162" t="s">
        <v>138</v>
      </c>
      <c r="E203" s="166" t="s">
        <v>5</v>
      </c>
      <c r="F203" s="167" t="s">
        <v>1000</v>
      </c>
      <c r="H203" s="168">
        <v>4.7</v>
      </c>
      <c r="L203" s="165"/>
      <c r="M203" s="169"/>
      <c r="N203" s="170"/>
      <c r="O203" s="170"/>
      <c r="P203" s="170"/>
      <c r="Q203" s="170"/>
      <c r="R203" s="170"/>
      <c r="S203" s="170"/>
      <c r="T203" s="171"/>
      <c r="AT203" s="166" t="s">
        <v>138</v>
      </c>
      <c r="AU203" s="166" t="s">
        <v>80</v>
      </c>
      <c r="AV203" s="11" t="s">
        <v>80</v>
      </c>
      <c r="AW203" s="11" t="s">
        <v>33</v>
      </c>
      <c r="AX203" s="11" t="s">
        <v>75</v>
      </c>
      <c r="AY203" s="166" t="s">
        <v>127</v>
      </c>
    </row>
    <row r="204" spans="2:65" s="1" customFormat="1" ht="14.45" customHeight="1">
      <c r="B204" s="150"/>
      <c r="C204" s="151" t="s">
        <v>271</v>
      </c>
      <c r="D204" s="151" t="s">
        <v>129</v>
      </c>
      <c r="E204" s="152" t="s">
        <v>1001</v>
      </c>
      <c r="F204" s="153" t="s">
        <v>1002</v>
      </c>
      <c r="G204" s="154" t="s">
        <v>132</v>
      </c>
      <c r="H204" s="155">
        <v>4.7</v>
      </c>
      <c r="I204" s="156"/>
      <c r="J204" s="156">
        <f>ROUND(I204*H204,2)</f>
        <v>0</v>
      </c>
      <c r="K204" s="153" t="s">
        <v>133</v>
      </c>
      <c r="L204" s="36"/>
      <c r="M204" s="157" t="s">
        <v>5</v>
      </c>
      <c r="N204" s="158" t="s">
        <v>41</v>
      </c>
      <c r="O204" s="159">
        <v>0.24</v>
      </c>
      <c r="P204" s="159">
        <f>O204*H204</f>
        <v>1.1279999999999999</v>
      </c>
      <c r="Q204" s="159">
        <v>0</v>
      </c>
      <c r="R204" s="159">
        <f>Q204*H204</f>
        <v>0</v>
      </c>
      <c r="S204" s="159">
        <v>0</v>
      </c>
      <c r="T204" s="160">
        <f>S204*H204</f>
        <v>0</v>
      </c>
      <c r="AR204" s="22" t="s">
        <v>134</v>
      </c>
      <c r="AT204" s="22" t="s">
        <v>129</v>
      </c>
      <c r="AU204" s="22" t="s">
        <v>80</v>
      </c>
      <c r="AY204" s="22" t="s">
        <v>127</v>
      </c>
      <c r="BE204" s="161">
        <f>IF(N204="základní",J204,0)</f>
        <v>0</v>
      </c>
      <c r="BF204" s="161">
        <f>IF(N204="snížená",J204,0)</f>
        <v>0</v>
      </c>
      <c r="BG204" s="161">
        <f>IF(N204="zákl. přenesená",J204,0)</f>
        <v>0</v>
      </c>
      <c r="BH204" s="161">
        <f>IF(N204="sníž. přenesená",J204,0)</f>
        <v>0</v>
      </c>
      <c r="BI204" s="161">
        <f>IF(N204="nulová",J204,0)</f>
        <v>0</v>
      </c>
      <c r="BJ204" s="22" t="s">
        <v>75</v>
      </c>
      <c r="BK204" s="161">
        <f>ROUND(I204*H204,2)</f>
        <v>0</v>
      </c>
      <c r="BL204" s="22" t="s">
        <v>134</v>
      </c>
      <c r="BM204" s="22" t="s">
        <v>1003</v>
      </c>
    </row>
    <row r="205" spans="2:65" s="1" customFormat="1">
      <c r="B205" s="36"/>
      <c r="D205" s="162" t="s">
        <v>136</v>
      </c>
      <c r="F205" s="163" t="s">
        <v>1004</v>
      </c>
      <c r="L205" s="36"/>
      <c r="M205" s="164"/>
      <c r="N205" s="37"/>
      <c r="O205" s="37"/>
      <c r="P205" s="37"/>
      <c r="Q205" s="37"/>
      <c r="R205" s="37"/>
      <c r="S205" s="37"/>
      <c r="T205" s="65"/>
      <c r="AT205" s="22" t="s">
        <v>136</v>
      </c>
      <c r="AU205" s="22" t="s">
        <v>80</v>
      </c>
    </row>
    <row r="206" spans="2:65" s="11" customFormat="1">
      <c r="B206" s="165"/>
      <c r="D206" s="162" t="s">
        <v>138</v>
      </c>
      <c r="E206" s="166" t="s">
        <v>5</v>
      </c>
      <c r="F206" s="167" t="s">
        <v>1000</v>
      </c>
      <c r="H206" s="168">
        <v>4.7</v>
      </c>
      <c r="L206" s="165"/>
      <c r="M206" s="169"/>
      <c r="N206" s="170"/>
      <c r="O206" s="170"/>
      <c r="P206" s="170"/>
      <c r="Q206" s="170"/>
      <c r="R206" s="170"/>
      <c r="S206" s="170"/>
      <c r="T206" s="171"/>
      <c r="AT206" s="166" t="s">
        <v>138</v>
      </c>
      <c r="AU206" s="166" t="s">
        <v>80</v>
      </c>
      <c r="AV206" s="11" t="s">
        <v>80</v>
      </c>
      <c r="AW206" s="11" t="s">
        <v>33</v>
      </c>
      <c r="AX206" s="11" t="s">
        <v>75</v>
      </c>
      <c r="AY206" s="166" t="s">
        <v>127</v>
      </c>
    </row>
    <row r="207" spans="2:65" s="1" customFormat="1" ht="14.45" customHeight="1">
      <c r="B207" s="150"/>
      <c r="C207" s="151" t="s">
        <v>279</v>
      </c>
      <c r="D207" s="151" t="s">
        <v>129</v>
      </c>
      <c r="E207" s="152" t="s">
        <v>1005</v>
      </c>
      <c r="F207" s="153" t="s">
        <v>1006</v>
      </c>
      <c r="G207" s="154" t="s">
        <v>274</v>
      </c>
      <c r="H207" s="155">
        <v>3.1E-2</v>
      </c>
      <c r="I207" s="156"/>
      <c r="J207" s="156">
        <f>ROUND(I207*H207,2)</f>
        <v>0</v>
      </c>
      <c r="K207" s="153" t="s">
        <v>133</v>
      </c>
      <c r="L207" s="36"/>
      <c r="M207" s="157" t="s">
        <v>5</v>
      </c>
      <c r="N207" s="158" t="s">
        <v>41</v>
      </c>
      <c r="O207" s="159">
        <v>37.704000000000001</v>
      </c>
      <c r="P207" s="159">
        <f>O207*H207</f>
        <v>1.1688240000000001</v>
      </c>
      <c r="Q207" s="159">
        <v>1.0525599999999999</v>
      </c>
      <c r="R207" s="159">
        <f>Q207*H207</f>
        <v>3.2629359999999996E-2</v>
      </c>
      <c r="S207" s="159">
        <v>0</v>
      </c>
      <c r="T207" s="160">
        <f>S207*H207</f>
        <v>0</v>
      </c>
      <c r="AR207" s="22" t="s">
        <v>134</v>
      </c>
      <c r="AT207" s="22" t="s">
        <v>129</v>
      </c>
      <c r="AU207" s="22" t="s">
        <v>80</v>
      </c>
      <c r="AY207" s="22" t="s">
        <v>127</v>
      </c>
      <c r="BE207" s="161">
        <f>IF(N207="základní",J207,0)</f>
        <v>0</v>
      </c>
      <c r="BF207" s="161">
        <f>IF(N207="snížená",J207,0)</f>
        <v>0</v>
      </c>
      <c r="BG207" s="161">
        <f>IF(N207="zákl. přenesená",J207,0)</f>
        <v>0</v>
      </c>
      <c r="BH207" s="161">
        <f>IF(N207="sníž. přenesená",J207,0)</f>
        <v>0</v>
      </c>
      <c r="BI207" s="161">
        <f>IF(N207="nulová",J207,0)</f>
        <v>0</v>
      </c>
      <c r="BJ207" s="22" t="s">
        <v>75</v>
      </c>
      <c r="BK207" s="161">
        <f>ROUND(I207*H207,2)</f>
        <v>0</v>
      </c>
      <c r="BL207" s="22" t="s">
        <v>134</v>
      </c>
      <c r="BM207" s="22" t="s">
        <v>1007</v>
      </c>
    </row>
    <row r="208" spans="2:65" s="1" customFormat="1">
      <c r="B208" s="36"/>
      <c r="D208" s="162" t="s">
        <v>136</v>
      </c>
      <c r="F208" s="163" t="s">
        <v>1008</v>
      </c>
      <c r="L208" s="36"/>
      <c r="M208" s="164"/>
      <c r="N208" s="37"/>
      <c r="O208" s="37"/>
      <c r="P208" s="37"/>
      <c r="Q208" s="37"/>
      <c r="R208" s="37"/>
      <c r="S208" s="37"/>
      <c r="T208" s="65"/>
      <c r="AT208" s="22" t="s">
        <v>136</v>
      </c>
      <c r="AU208" s="22" t="s">
        <v>80</v>
      </c>
    </row>
    <row r="209" spans="2:65" s="11" customFormat="1">
      <c r="B209" s="165"/>
      <c r="D209" s="162" t="s">
        <v>138</v>
      </c>
      <c r="E209" s="166" t="s">
        <v>5</v>
      </c>
      <c r="F209" s="167" t="s">
        <v>1009</v>
      </c>
      <c r="H209" s="168">
        <v>6.0000000000000001E-3</v>
      </c>
      <c r="L209" s="165"/>
      <c r="M209" s="169"/>
      <c r="N209" s="170"/>
      <c r="O209" s="170"/>
      <c r="P209" s="170"/>
      <c r="Q209" s="170"/>
      <c r="R209" s="170"/>
      <c r="S209" s="170"/>
      <c r="T209" s="171"/>
      <c r="AT209" s="166" t="s">
        <v>138</v>
      </c>
      <c r="AU209" s="166" t="s">
        <v>80</v>
      </c>
      <c r="AV209" s="11" t="s">
        <v>80</v>
      </c>
      <c r="AW209" s="11" t="s">
        <v>33</v>
      </c>
      <c r="AX209" s="11" t="s">
        <v>70</v>
      </c>
      <c r="AY209" s="166" t="s">
        <v>127</v>
      </c>
    </row>
    <row r="210" spans="2:65" s="11" customFormat="1">
      <c r="B210" s="165"/>
      <c r="D210" s="162" t="s">
        <v>138</v>
      </c>
      <c r="E210" s="166" t="s">
        <v>5</v>
      </c>
      <c r="F210" s="167" t="s">
        <v>1010</v>
      </c>
      <c r="H210" s="168">
        <v>1.7999999999999999E-2</v>
      </c>
      <c r="L210" s="165"/>
      <c r="M210" s="169"/>
      <c r="N210" s="170"/>
      <c r="O210" s="170"/>
      <c r="P210" s="170"/>
      <c r="Q210" s="170"/>
      <c r="R210" s="170"/>
      <c r="S210" s="170"/>
      <c r="T210" s="171"/>
      <c r="AT210" s="166" t="s">
        <v>138</v>
      </c>
      <c r="AU210" s="166" t="s">
        <v>80</v>
      </c>
      <c r="AV210" s="11" t="s">
        <v>80</v>
      </c>
      <c r="AW210" s="11" t="s">
        <v>33</v>
      </c>
      <c r="AX210" s="11" t="s">
        <v>70</v>
      </c>
      <c r="AY210" s="166" t="s">
        <v>127</v>
      </c>
    </row>
    <row r="211" spans="2:65" s="11" customFormat="1">
      <c r="B211" s="165"/>
      <c r="D211" s="162" t="s">
        <v>138</v>
      </c>
      <c r="E211" s="166" t="s">
        <v>5</v>
      </c>
      <c r="F211" s="167" t="s">
        <v>1011</v>
      </c>
      <c r="H211" s="168">
        <v>7.0000000000000001E-3</v>
      </c>
      <c r="L211" s="165"/>
      <c r="M211" s="169"/>
      <c r="N211" s="170"/>
      <c r="O211" s="170"/>
      <c r="P211" s="170"/>
      <c r="Q211" s="170"/>
      <c r="R211" s="170"/>
      <c r="S211" s="170"/>
      <c r="T211" s="171"/>
      <c r="AT211" s="166" t="s">
        <v>138</v>
      </c>
      <c r="AU211" s="166" t="s">
        <v>80</v>
      </c>
      <c r="AV211" s="11" t="s">
        <v>80</v>
      </c>
      <c r="AW211" s="11" t="s">
        <v>33</v>
      </c>
      <c r="AX211" s="11" t="s">
        <v>70</v>
      </c>
      <c r="AY211" s="166" t="s">
        <v>127</v>
      </c>
    </row>
    <row r="212" spans="2:65" s="12" customFormat="1">
      <c r="B212" s="172"/>
      <c r="D212" s="162" t="s">
        <v>138</v>
      </c>
      <c r="E212" s="173" t="s">
        <v>5</v>
      </c>
      <c r="F212" s="174" t="s">
        <v>141</v>
      </c>
      <c r="H212" s="175">
        <v>3.1E-2</v>
      </c>
      <c r="L212" s="172"/>
      <c r="M212" s="176"/>
      <c r="N212" s="177"/>
      <c r="O212" s="177"/>
      <c r="P212" s="177"/>
      <c r="Q212" s="177"/>
      <c r="R212" s="177"/>
      <c r="S212" s="177"/>
      <c r="T212" s="178"/>
      <c r="AT212" s="173" t="s">
        <v>138</v>
      </c>
      <c r="AU212" s="173" t="s">
        <v>80</v>
      </c>
      <c r="AV212" s="12" t="s">
        <v>134</v>
      </c>
      <c r="AW212" s="12" t="s">
        <v>33</v>
      </c>
      <c r="AX212" s="12" t="s">
        <v>75</v>
      </c>
      <c r="AY212" s="173" t="s">
        <v>127</v>
      </c>
    </row>
    <row r="213" spans="2:65" s="1" customFormat="1" ht="22.9" customHeight="1">
      <c r="B213" s="150"/>
      <c r="C213" s="151" t="s">
        <v>288</v>
      </c>
      <c r="D213" s="151" t="s">
        <v>129</v>
      </c>
      <c r="E213" s="152" t="s">
        <v>1012</v>
      </c>
      <c r="F213" s="153" t="s">
        <v>1013</v>
      </c>
      <c r="G213" s="154" t="s">
        <v>178</v>
      </c>
      <c r="H213" s="155">
        <v>5.87</v>
      </c>
      <c r="I213" s="156"/>
      <c r="J213" s="156">
        <f>ROUND(I213*H213,2)</f>
        <v>0</v>
      </c>
      <c r="K213" s="153" t="s">
        <v>133</v>
      </c>
      <c r="L213" s="36"/>
      <c r="M213" s="157" t="s">
        <v>5</v>
      </c>
      <c r="N213" s="158" t="s">
        <v>41</v>
      </c>
      <c r="O213" s="159">
        <v>1.3029999999999999</v>
      </c>
      <c r="P213" s="159">
        <f>O213*H213</f>
        <v>7.6486099999999997</v>
      </c>
      <c r="Q213" s="159">
        <v>1.7034</v>
      </c>
      <c r="R213" s="159">
        <f>Q213*H213</f>
        <v>9.998958</v>
      </c>
      <c r="S213" s="159">
        <v>0</v>
      </c>
      <c r="T213" s="160">
        <f>S213*H213</f>
        <v>0</v>
      </c>
      <c r="AR213" s="22" t="s">
        <v>134</v>
      </c>
      <c r="AT213" s="22" t="s">
        <v>129</v>
      </c>
      <c r="AU213" s="22" t="s">
        <v>80</v>
      </c>
      <c r="AY213" s="22" t="s">
        <v>127</v>
      </c>
      <c r="BE213" s="161">
        <f>IF(N213="základní",J213,0)</f>
        <v>0</v>
      </c>
      <c r="BF213" s="161">
        <f>IF(N213="snížená",J213,0)</f>
        <v>0</v>
      </c>
      <c r="BG213" s="161">
        <f>IF(N213="zákl. přenesená",J213,0)</f>
        <v>0</v>
      </c>
      <c r="BH213" s="161">
        <f>IF(N213="sníž. přenesená",J213,0)</f>
        <v>0</v>
      </c>
      <c r="BI213" s="161">
        <f>IF(N213="nulová",J213,0)</f>
        <v>0</v>
      </c>
      <c r="BJ213" s="22" t="s">
        <v>75</v>
      </c>
      <c r="BK213" s="161">
        <f>ROUND(I213*H213,2)</f>
        <v>0</v>
      </c>
      <c r="BL213" s="22" t="s">
        <v>134</v>
      </c>
      <c r="BM213" s="22" t="s">
        <v>1014</v>
      </c>
    </row>
    <row r="214" spans="2:65" s="1" customFormat="1" ht="27">
      <c r="B214" s="36"/>
      <c r="D214" s="162" t="s">
        <v>136</v>
      </c>
      <c r="F214" s="163" t="s">
        <v>1015</v>
      </c>
      <c r="L214" s="36"/>
      <c r="M214" s="164"/>
      <c r="N214" s="37"/>
      <c r="O214" s="37"/>
      <c r="P214" s="37"/>
      <c r="Q214" s="37"/>
      <c r="R214" s="37"/>
      <c r="S214" s="37"/>
      <c r="T214" s="65"/>
      <c r="AT214" s="22" t="s">
        <v>136</v>
      </c>
      <c r="AU214" s="22" t="s">
        <v>80</v>
      </c>
    </row>
    <row r="215" spans="2:65" s="11" customFormat="1">
      <c r="B215" s="165"/>
      <c r="D215" s="162" t="s">
        <v>138</v>
      </c>
      <c r="E215" s="166" t="s">
        <v>5</v>
      </c>
      <c r="F215" s="167" t="s">
        <v>1016</v>
      </c>
      <c r="H215" s="168">
        <v>3.86</v>
      </c>
      <c r="L215" s="165"/>
      <c r="M215" s="169"/>
      <c r="N215" s="170"/>
      <c r="O215" s="170"/>
      <c r="P215" s="170"/>
      <c r="Q215" s="170"/>
      <c r="R215" s="170"/>
      <c r="S215" s="170"/>
      <c r="T215" s="171"/>
      <c r="AT215" s="166" t="s">
        <v>138</v>
      </c>
      <c r="AU215" s="166" t="s">
        <v>80</v>
      </c>
      <c r="AV215" s="11" t="s">
        <v>80</v>
      </c>
      <c r="AW215" s="11" t="s">
        <v>33</v>
      </c>
      <c r="AX215" s="11" t="s">
        <v>70</v>
      </c>
      <c r="AY215" s="166" t="s">
        <v>127</v>
      </c>
    </row>
    <row r="216" spans="2:65" s="11" customFormat="1">
      <c r="B216" s="165"/>
      <c r="D216" s="162" t="s">
        <v>138</v>
      </c>
      <c r="E216" s="166" t="s">
        <v>5</v>
      </c>
      <c r="F216" s="167" t="s">
        <v>1017</v>
      </c>
      <c r="H216" s="168">
        <v>2.0099999999999998</v>
      </c>
      <c r="L216" s="165"/>
      <c r="M216" s="169"/>
      <c r="N216" s="170"/>
      <c r="O216" s="170"/>
      <c r="P216" s="170"/>
      <c r="Q216" s="170"/>
      <c r="R216" s="170"/>
      <c r="S216" s="170"/>
      <c r="T216" s="171"/>
      <c r="AT216" s="166" t="s">
        <v>138</v>
      </c>
      <c r="AU216" s="166" t="s">
        <v>80</v>
      </c>
      <c r="AV216" s="11" t="s">
        <v>80</v>
      </c>
      <c r="AW216" s="11" t="s">
        <v>33</v>
      </c>
      <c r="AX216" s="11" t="s">
        <v>70</v>
      </c>
      <c r="AY216" s="166" t="s">
        <v>127</v>
      </c>
    </row>
    <row r="217" spans="2:65" s="12" customFormat="1">
      <c r="B217" s="172"/>
      <c r="D217" s="162" t="s">
        <v>138</v>
      </c>
      <c r="E217" s="173" t="s">
        <v>5</v>
      </c>
      <c r="F217" s="174" t="s">
        <v>141</v>
      </c>
      <c r="H217" s="175">
        <v>5.87</v>
      </c>
      <c r="L217" s="172"/>
      <c r="M217" s="176"/>
      <c r="N217" s="177"/>
      <c r="O217" s="177"/>
      <c r="P217" s="177"/>
      <c r="Q217" s="177"/>
      <c r="R217" s="177"/>
      <c r="S217" s="177"/>
      <c r="T217" s="178"/>
      <c r="AT217" s="173" t="s">
        <v>138</v>
      </c>
      <c r="AU217" s="173" t="s">
        <v>80</v>
      </c>
      <c r="AV217" s="12" t="s">
        <v>134</v>
      </c>
      <c r="AW217" s="12" t="s">
        <v>33</v>
      </c>
      <c r="AX217" s="12" t="s">
        <v>75</v>
      </c>
      <c r="AY217" s="173" t="s">
        <v>127</v>
      </c>
    </row>
    <row r="218" spans="2:65" s="1" customFormat="1" ht="14.45" customHeight="1">
      <c r="B218" s="150"/>
      <c r="C218" s="151" t="s">
        <v>295</v>
      </c>
      <c r="D218" s="151" t="s">
        <v>129</v>
      </c>
      <c r="E218" s="152" t="s">
        <v>404</v>
      </c>
      <c r="F218" s="153" t="s">
        <v>1018</v>
      </c>
      <c r="G218" s="154" t="s">
        <v>178</v>
      </c>
      <c r="H218" s="155">
        <v>30.58</v>
      </c>
      <c r="I218" s="156"/>
      <c r="J218" s="156">
        <f>ROUND(I218*H218,2)</f>
        <v>0</v>
      </c>
      <c r="K218" s="153" t="s">
        <v>133</v>
      </c>
      <c r="L218" s="36"/>
      <c r="M218" s="157" t="s">
        <v>5</v>
      </c>
      <c r="N218" s="158" t="s">
        <v>41</v>
      </c>
      <c r="O218" s="159">
        <v>1.6950000000000001</v>
      </c>
      <c r="P218" s="159">
        <f>O218*H218</f>
        <v>51.833100000000002</v>
      </c>
      <c r="Q218" s="159">
        <v>1.8907700000000001</v>
      </c>
      <c r="R218" s="159">
        <f>Q218*H218</f>
        <v>57.819746600000002</v>
      </c>
      <c r="S218" s="159">
        <v>0</v>
      </c>
      <c r="T218" s="160">
        <f>S218*H218</f>
        <v>0</v>
      </c>
      <c r="AR218" s="22" t="s">
        <v>134</v>
      </c>
      <c r="AT218" s="22" t="s">
        <v>129</v>
      </c>
      <c r="AU218" s="22" t="s">
        <v>80</v>
      </c>
      <c r="AY218" s="22" t="s">
        <v>127</v>
      </c>
      <c r="BE218" s="161">
        <f>IF(N218="základní",J218,0)</f>
        <v>0</v>
      </c>
      <c r="BF218" s="161">
        <f>IF(N218="snížená",J218,0)</f>
        <v>0</v>
      </c>
      <c r="BG218" s="161">
        <f>IF(N218="zákl. přenesená",J218,0)</f>
        <v>0</v>
      </c>
      <c r="BH218" s="161">
        <f>IF(N218="sníž. přenesená",J218,0)</f>
        <v>0</v>
      </c>
      <c r="BI218" s="161">
        <f>IF(N218="nulová",J218,0)</f>
        <v>0</v>
      </c>
      <c r="BJ218" s="22" t="s">
        <v>75</v>
      </c>
      <c r="BK218" s="161">
        <f>ROUND(I218*H218,2)</f>
        <v>0</v>
      </c>
      <c r="BL218" s="22" t="s">
        <v>134</v>
      </c>
      <c r="BM218" s="22" t="s">
        <v>1019</v>
      </c>
    </row>
    <row r="219" spans="2:65" s="1" customFormat="1" ht="27">
      <c r="B219" s="36"/>
      <c r="D219" s="162" t="s">
        <v>136</v>
      </c>
      <c r="F219" s="163" t="s">
        <v>407</v>
      </c>
      <c r="L219" s="36"/>
      <c r="M219" s="164"/>
      <c r="N219" s="37"/>
      <c r="O219" s="37"/>
      <c r="P219" s="37"/>
      <c r="Q219" s="37"/>
      <c r="R219" s="37"/>
      <c r="S219" s="37"/>
      <c r="T219" s="65"/>
      <c r="AT219" s="22" t="s">
        <v>136</v>
      </c>
      <c r="AU219" s="22" t="s">
        <v>80</v>
      </c>
    </row>
    <row r="220" spans="2:65" s="11" customFormat="1">
      <c r="B220" s="165"/>
      <c r="D220" s="162" t="s">
        <v>138</v>
      </c>
      <c r="E220" s="166" t="s">
        <v>5</v>
      </c>
      <c r="F220" s="167" t="s">
        <v>1020</v>
      </c>
      <c r="H220" s="168">
        <v>30.58</v>
      </c>
      <c r="L220" s="165"/>
      <c r="M220" s="169"/>
      <c r="N220" s="170"/>
      <c r="O220" s="170"/>
      <c r="P220" s="170"/>
      <c r="Q220" s="170"/>
      <c r="R220" s="170"/>
      <c r="S220" s="170"/>
      <c r="T220" s="171"/>
      <c r="AT220" s="166" t="s">
        <v>138</v>
      </c>
      <c r="AU220" s="166" t="s">
        <v>80</v>
      </c>
      <c r="AV220" s="11" t="s">
        <v>80</v>
      </c>
      <c r="AW220" s="11" t="s">
        <v>33</v>
      </c>
      <c r="AX220" s="11" t="s">
        <v>70</v>
      </c>
      <c r="AY220" s="166" t="s">
        <v>127</v>
      </c>
    </row>
    <row r="221" spans="2:65" s="12" customFormat="1">
      <c r="B221" s="172"/>
      <c r="D221" s="162" t="s">
        <v>138</v>
      </c>
      <c r="E221" s="173" t="s">
        <v>5</v>
      </c>
      <c r="F221" s="174" t="s">
        <v>141</v>
      </c>
      <c r="H221" s="175">
        <v>30.58</v>
      </c>
      <c r="L221" s="172"/>
      <c r="M221" s="176"/>
      <c r="N221" s="177"/>
      <c r="O221" s="177"/>
      <c r="P221" s="177"/>
      <c r="Q221" s="177"/>
      <c r="R221" s="177"/>
      <c r="S221" s="177"/>
      <c r="T221" s="178"/>
      <c r="AT221" s="173" t="s">
        <v>138</v>
      </c>
      <c r="AU221" s="173" t="s">
        <v>80</v>
      </c>
      <c r="AV221" s="12" t="s">
        <v>134</v>
      </c>
      <c r="AW221" s="12" t="s">
        <v>33</v>
      </c>
      <c r="AX221" s="12" t="s">
        <v>75</v>
      </c>
      <c r="AY221" s="173" t="s">
        <v>127</v>
      </c>
    </row>
    <row r="222" spans="2:65" s="1" customFormat="1" ht="14.45" customHeight="1">
      <c r="B222" s="150"/>
      <c r="C222" s="151" t="s">
        <v>302</v>
      </c>
      <c r="D222" s="151" t="s">
        <v>129</v>
      </c>
      <c r="E222" s="152" t="s">
        <v>412</v>
      </c>
      <c r="F222" s="153" t="s">
        <v>413</v>
      </c>
      <c r="G222" s="154" t="s">
        <v>155</v>
      </c>
      <c r="H222" s="155">
        <v>12</v>
      </c>
      <c r="I222" s="156"/>
      <c r="J222" s="156">
        <f>ROUND(I222*H222,2)</f>
        <v>0</v>
      </c>
      <c r="K222" s="153" t="s">
        <v>133</v>
      </c>
      <c r="L222" s="36"/>
      <c r="M222" s="157" t="s">
        <v>5</v>
      </c>
      <c r="N222" s="158" t="s">
        <v>41</v>
      </c>
      <c r="O222" s="159">
        <v>0.28000000000000003</v>
      </c>
      <c r="P222" s="159">
        <f>O222*H222</f>
        <v>3.3600000000000003</v>
      </c>
      <c r="Q222" s="159">
        <v>6.6E-3</v>
      </c>
      <c r="R222" s="159">
        <f>Q222*H222</f>
        <v>7.9199999999999993E-2</v>
      </c>
      <c r="S222" s="159">
        <v>0</v>
      </c>
      <c r="T222" s="160">
        <f>S222*H222</f>
        <v>0</v>
      </c>
      <c r="AR222" s="22" t="s">
        <v>134</v>
      </c>
      <c r="AT222" s="22" t="s">
        <v>129</v>
      </c>
      <c r="AU222" s="22" t="s">
        <v>80</v>
      </c>
      <c r="AY222" s="22" t="s">
        <v>127</v>
      </c>
      <c r="BE222" s="161">
        <f>IF(N222="základní",J222,0)</f>
        <v>0</v>
      </c>
      <c r="BF222" s="161">
        <f>IF(N222="snížená",J222,0)</f>
        <v>0</v>
      </c>
      <c r="BG222" s="161">
        <f>IF(N222="zákl. přenesená",J222,0)</f>
        <v>0</v>
      </c>
      <c r="BH222" s="161">
        <f>IF(N222="sníž. přenesená",J222,0)</f>
        <v>0</v>
      </c>
      <c r="BI222" s="161">
        <f>IF(N222="nulová",J222,0)</f>
        <v>0</v>
      </c>
      <c r="BJ222" s="22" t="s">
        <v>75</v>
      </c>
      <c r="BK222" s="161">
        <f>ROUND(I222*H222,2)</f>
        <v>0</v>
      </c>
      <c r="BL222" s="22" t="s">
        <v>134</v>
      </c>
      <c r="BM222" s="22" t="s">
        <v>1021</v>
      </c>
    </row>
    <row r="223" spans="2:65" s="1" customFormat="1">
      <c r="B223" s="36"/>
      <c r="D223" s="162" t="s">
        <v>136</v>
      </c>
      <c r="F223" s="163" t="s">
        <v>415</v>
      </c>
      <c r="L223" s="36"/>
      <c r="M223" s="164"/>
      <c r="N223" s="37"/>
      <c r="O223" s="37"/>
      <c r="P223" s="37"/>
      <c r="Q223" s="37"/>
      <c r="R223" s="37"/>
      <c r="S223" s="37"/>
      <c r="T223" s="65"/>
      <c r="AT223" s="22" t="s">
        <v>136</v>
      </c>
      <c r="AU223" s="22" t="s">
        <v>80</v>
      </c>
    </row>
    <row r="224" spans="2:65" s="11" customFormat="1">
      <c r="B224" s="165"/>
      <c r="D224" s="162" t="s">
        <v>138</v>
      </c>
      <c r="E224" s="166" t="s">
        <v>5</v>
      </c>
      <c r="F224" s="167" t="s">
        <v>1022</v>
      </c>
      <c r="H224" s="168">
        <v>12</v>
      </c>
      <c r="L224" s="165"/>
      <c r="M224" s="169"/>
      <c r="N224" s="170"/>
      <c r="O224" s="170"/>
      <c r="P224" s="170"/>
      <c r="Q224" s="170"/>
      <c r="R224" s="170"/>
      <c r="S224" s="170"/>
      <c r="T224" s="171"/>
      <c r="AT224" s="166" t="s">
        <v>138</v>
      </c>
      <c r="AU224" s="166" t="s">
        <v>80</v>
      </c>
      <c r="AV224" s="11" t="s">
        <v>80</v>
      </c>
      <c r="AW224" s="11" t="s">
        <v>33</v>
      </c>
      <c r="AX224" s="11" t="s">
        <v>70</v>
      </c>
      <c r="AY224" s="166" t="s">
        <v>127</v>
      </c>
    </row>
    <row r="225" spans="2:65" s="12" customFormat="1">
      <c r="B225" s="172"/>
      <c r="D225" s="162" t="s">
        <v>138</v>
      </c>
      <c r="E225" s="173" t="s">
        <v>5</v>
      </c>
      <c r="F225" s="174" t="s">
        <v>141</v>
      </c>
      <c r="H225" s="175">
        <v>12</v>
      </c>
      <c r="L225" s="172"/>
      <c r="M225" s="176"/>
      <c r="N225" s="177"/>
      <c r="O225" s="177"/>
      <c r="P225" s="177"/>
      <c r="Q225" s="177"/>
      <c r="R225" s="177"/>
      <c r="S225" s="177"/>
      <c r="T225" s="178"/>
      <c r="AT225" s="173" t="s">
        <v>138</v>
      </c>
      <c r="AU225" s="173" t="s">
        <v>80</v>
      </c>
      <c r="AV225" s="12" t="s">
        <v>134</v>
      </c>
      <c r="AW225" s="12" t="s">
        <v>33</v>
      </c>
      <c r="AX225" s="12" t="s">
        <v>75</v>
      </c>
      <c r="AY225" s="173" t="s">
        <v>127</v>
      </c>
    </row>
    <row r="226" spans="2:65" s="1" customFormat="1" ht="14.45" customHeight="1">
      <c r="B226" s="150"/>
      <c r="C226" s="186" t="s">
        <v>308</v>
      </c>
      <c r="D226" s="186" t="s">
        <v>289</v>
      </c>
      <c r="E226" s="187" t="s">
        <v>1023</v>
      </c>
      <c r="F226" s="188" t="s">
        <v>1024</v>
      </c>
      <c r="G226" s="189" t="s">
        <v>155</v>
      </c>
      <c r="H226" s="190">
        <v>3.03</v>
      </c>
      <c r="I226" s="191"/>
      <c r="J226" s="191">
        <f>ROUND(I226*H226,2)</f>
        <v>0</v>
      </c>
      <c r="K226" s="188" t="s">
        <v>5</v>
      </c>
      <c r="L226" s="192"/>
      <c r="M226" s="193" t="s">
        <v>5</v>
      </c>
      <c r="N226" s="194" t="s">
        <v>41</v>
      </c>
      <c r="O226" s="159">
        <v>0</v>
      </c>
      <c r="P226" s="159">
        <f>O226*H226</f>
        <v>0</v>
      </c>
      <c r="Q226" s="159">
        <v>2.1000000000000001E-2</v>
      </c>
      <c r="R226" s="159">
        <f>Q226*H226</f>
        <v>6.3630000000000006E-2</v>
      </c>
      <c r="S226" s="159">
        <v>0</v>
      </c>
      <c r="T226" s="160">
        <f>S226*H226</f>
        <v>0</v>
      </c>
      <c r="AR226" s="22" t="s">
        <v>175</v>
      </c>
      <c r="AT226" s="22" t="s">
        <v>289</v>
      </c>
      <c r="AU226" s="22" t="s">
        <v>80</v>
      </c>
      <c r="AY226" s="22" t="s">
        <v>127</v>
      </c>
      <c r="BE226" s="161">
        <f>IF(N226="základní",J226,0)</f>
        <v>0</v>
      </c>
      <c r="BF226" s="161">
        <f>IF(N226="snížená",J226,0)</f>
        <v>0</v>
      </c>
      <c r="BG226" s="161">
        <f>IF(N226="zákl. přenesená",J226,0)</f>
        <v>0</v>
      </c>
      <c r="BH226" s="161">
        <f>IF(N226="sníž. přenesená",J226,0)</f>
        <v>0</v>
      </c>
      <c r="BI226" s="161">
        <f>IF(N226="nulová",J226,0)</f>
        <v>0</v>
      </c>
      <c r="BJ226" s="22" t="s">
        <v>75</v>
      </c>
      <c r="BK226" s="161">
        <f>ROUND(I226*H226,2)</f>
        <v>0</v>
      </c>
      <c r="BL226" s="22" t="s">
        <v>134</v>
      </c>
      <c r="BM226" s="22" t="s">
        <v>1025</v>
      </c>
    </row>
    <row r="227" spans="2:65" s="11" customFormat="1">
      <c r="B227" s="165"/>
      <c r="D227" s="162" t="s">
        <v>138</v>
      </c>
      <c r="E227" s="166" t="s">
        <v>5</v>
      </c>
      <c r="F227" s="167" t="s">
        <v>427</v>
      </c>
      <c r="H227" s="168">
        <v>3.03</v>
      </c>
      <c r="L227" s="165"/>
      <c r="M227" s="169"/>
      <c r="N227" s="170"/>
      <c r="O227" s="170"/>
      <c r="P227" s="170"/>
      <c r="Q227" s="170"/>
      <c r="R227" s="170"/>
      <c r="S227" s="170"/>
      <c r="T227" s="171"/>
      <c r="AT227" s="166" t="s">
        <v>138</v>
      </c>
      <c r="AU227" s="166" t="s">
        <v>80</v>
      </c>
      <c r="AV227" s="11" t="s">
        <v>80</v>
      </c>
      <c r="AW227" s="11" t="s">
        <v>33</v>
      </c>
      <c r="AX227" s="11" t="s">
        <v>75</v>
      </c>
      <c r="AY227" s="166" t="s">
        <v>127</v>
      </c>
    </row>
    <row r="228" spans="2:65" s="1" customFormat="1" ht="14.45" customHeight="1">
      <c r="B228" s="150"/>
      <c r="C228" s="186" t="s">
        <v>314</v>
      </c>
      <c r="D228" s="186" t="s">
        <v>289</v>
      </c>
      <c r="E228" s="187" t="s">
        <v>1026</v>
      </c>
      <c r="F228" s="188" t="s">
        <v>1027</v>
      </c>
      <c r="G228" s="189" t="s">
        <v>155</v>
      </c>
      <c r="H228" s="190">
        <v>3.03</v>
      </c>
      <c r="I228" s="191"/>
      <c r="J228" s="191">
        <f>ROUND(I228*H228,2)</f>
        <v>0</v>
      </c>
      <c r="K228" s="188" t="s">
        <v>5</v>
      </c>
      <c r="L228" s="192"/>
      <c r="M228" s="193" t="s">
        <v>5</v>
      </c>
      <c r="N228" s="194" t="s">
        <v>41</v>
      </c>
      <c r="O228" s="159">
        <v>0</v>
      </c>
      <c r="P228" s="159">
        <f>O228*H228</f>
        <v>0</v>
      </c>
      <c r="Q228" s="159">
        <v>3.2000000000000001E-2</v>
      </c>
      <c r="R228" s="159">
        <f>Q228*H228</f>
        <v>9.6959999999999991E-2</v>
      </c>
      <c r="S228" s="159">
        <v>0</v>
      </c>
      <c r="T228" s="160">
        <f>S228*H228</f>
        <v>0</v>
      </c>
      <c r="AR228" s="22" t="s">
        <v>175</v>
      </c>
      <c r="AT228" s="22" t="s">
        <v>289</v>
      </c>
      <c r="AU228" s="22" t="s">
        <v>80</v>
      </c>
      <c r="AY228" s="22" t="s">
        <v>127</v>
      </c>
      <c r="BE228" s="161">
        <f>IF(N228="základní",J228,0)</f>
        <v>0</v>
      </c>
      <c r="BF228" s="161">
        <f>IF(N228="snížená",J228,0)</f>
        <v>0</v>
      </c>
      <c r="BG228" s="161">
        <f>IF(N228="zákl. přenesená",J228,0)</f>
        <v>0</v>
      </c>
      <c r="BH228" s="161">
        <f>IF(N228="sníž. přenesená",J228,0)</f>
        <v>0</v>
      </c>
      <c r="BI228" s="161">
        <f>IF(N228="nulová",J228,0)</f>
        <v>0</v>
      </c>
      <c r="BJ228" s="22" t="s">
        <v>75</v>
      </c>
      <c r="BK228" s="161">
        <f>ROUND(I228*H228,2)</f>
        <v>0</v>
      </c>
      <c r="BL228" s="22" t="s">
        <v>134</v>
      </c>
      <c r="BM228" s="22" t="s">
        <v>1028</v>
      </c>
    </row>
    <row r="229" spans="2:65" s="11" customFormat="1">
      <c r="B229" s="165"/>
      <c r="D229" s="162" t="s">
        <v>138</v>
      </c>
      <c r="E229" s="166" t="s">
        <v>5</v>
      </c>
      <c r="F229" s="167" t="s">
        <v>427</v>
      </c>
      <c r="H229" s="168">
        <v>3.03</v>
      </c>
      <c r="L229" s="165"/>
      <c r="M229" s="169"/>
      <c r="N229" s="170"/>
      <c r="O229" s="170"/>
      <c r="P229" s="170"/>
      <c r="Q229" s="170"/>
      <c r="R229" s="170"/>
      <c r="S229" s="170"/>
      <c r="T229" s="171"/>
      <c r="AT229" s="166" t="s">
        <v>138</v>
      </c>
      <c r="AU229" s="166" t="s">
        <v>80</v>
      </c>
      <c r="AV229" s="11" t="s">
        <v>80</v>
      </c>
      <c r="AW229" s="11" t="s">
        <v>33</v>
      </c>
      <c r="AX229" s="11" t="s">
        <v>75</v>
      </c>
      <c r="AY229" s="166" t="s">
        <v>127</v>
      </c>
    </row>
    <row r="230" spans="2:65" s="1" customFormat="1" ht="14.45" customHeight="1">
      <c r="B230" s="150"/>
      <c r="C230" s="186" t="s">
        <v>320</v>
      </c>
      <c r="D230" s="186" t="s">
        <v>289</v>
      </c>
      <c r="E230" s="187" t="s">
        <v>1029</v>
      </c>
      <c r="F230" s="188" t="s">
        <v>1030</v>
      </c>
      <c r="G230" s="189" t="s">
        <v>155</v>
      </c>
      <c r="H230" s="190">
        <v>2.02</v>
      </c>
      <c r="I230" s="191"/>
      <c r="J230" s="191">
        <f>ROUND(I230*H230,2)</f>
        <v>0</v>
      </c>
      <c r="K230" s="188" t="s">
        <v>5</v>
      </c>
      <c r="L230" s="192"/>
      <c r="M230" s="193" t="s">
        <v>5</v>
      </c>
      <c r="N230" s="194" t="s">
        <v>41</v>
      </c>
      <c r="O230" s="159">
        <v>0</v>
      </c>
      <c r="P230" s="159">
        <f>O230*H230</f>
        <v>0</v>
      </c>
      <c r="Q230" s="159">
        <v>5.0999999999999997E-2</v>
      </c>
      <c r="R230" s="159">
        <f>Q230*H230</f>
        <v>0.10302</v>
      </c>
      <c r="S230" s="159">
        <v>0</v>
      </c>
      <c r="T230" s="160">
        <f>S230*H230</f>
        <v>0</v>
      </c>
      <c r="AR230" s="22" t="s">
        <v>175</v>
      </c>
      <c r="AT230" s="22" t="s">
        <v>289</v>
      </c>
      <c r="AU230" s="22" t="s">
        <v>80</v>
      </c>
      <c r="AY230" s="22" t="s">
        <v>127</v>
      </c>
      <c r="BE230" s="161">
        <f>IF(N230="základní",J230,0)</f>
        <v>0</v>
      </c>
      <c r="BF230" s="161">
        <f>IF(N230="snížená",J230,0)</f>
        <v>0</v>
      </c>
      <c r="BG230" s="161">
        <f>IF(N230="zákl. přenesená",J230,0)</f>
        <v>0</v>
      </c>
      <c r="BH230" s="161">
        <f>IF(N230="sníž. přenesená",J230,0)</f>
        <v>0</v>
      </c>
      <c r="BI230" s="161">
        <f>IF(N230="nulová",J230,0)</f>
        <v>0</v>
      </c>
      <c r="BJ230" s="22" t="s">
        <v>75</v>
      </c>
      <c r="BK230" s="161">
        <f>ROUND(I230*H230,2)</f>
        <v>0</v>
      </c>
      <c r="BL230" s="22" t="s">
        <v>134</v>
      </c>
      <c r="BM230" s="22" t="s">
        <v>1031</v>
      </c>
    </row>
    <row r="231" spans="2:65" s="1" customFormat="1">
      <c r="B231" s="36"/>
      <c r="D231" s="162" t="s">
        <v>136</v>
      </c>
      <c r="F231" s="163" t="s">
        <v>1030</v>
      </c>
      <c r="L231" s="36"/>
      <c r="M231" s="164"/>
      <c r="N231" s="37"/>
      <c r="O231" s="37"/>
      <c r="P231" s="37"/>
      <c r="Q231" s="37"/>
      <c r="R231" s="37"/>
      <c r="S231" s="37"/>
      <c r="T231" s="65"/>
      <c r="AT231" s="22" t="s">
        <v>136</v>
      </c>
      <c r="AU231" s="22" t="s">
        <v>80</v>
      </c>
    </row>
    <row r="232" spans="2:65" s="11" customFormat="1">
      <c r="B232" s="165"/>
      <c r="D232" s="162" t="s">
        <v>138</v>
      </c>
      <c r="E232" s="166" t="s">
        <v>5</v>
      </c>
      <c r="F232" s="167" t="s">
        <v>422</v>
      </c>
      <c r="H232" s="168">
        <v>2.02</v>
      </c>
      <c r="L232" s="165"/>
      <c r="M232" s="169"/>
      <c r="N232" s="170"/>
      <c r="O232" s="170"/>
      <c r="P232" s="170"/>
      <c r="Q232" s="170"/>
      <c r="R232" s="170"/>
      <c r="S232" s="170"/>
      <c r="T232" s="171"/>
      <c r="AT232" s="166" t="s">
        <v>138</v>
      </c>
      <c r="AU232" s="166" t="s">
        <v>80</v>
      </c>
      <c r="AV232" s="11" t="s">
        <v>80</v>
      </c>
      <c r="AW232" s="11" t="s">
        <v>33</v>
      </c>
      <c r="AX232" s="11" t="s">
        <v>75</v>
      </c>
      <c r="AY232" s="166" t="s">
        <v>127</v>
      </c>
    </row>
    <row r="233" spans="2:65" s="1" customFormat="1" ht="14.45" customHeight="1">
      <c r="B233" s="150"/>
      <c r="C233" s="186" t="s">
        <v>326</v>
      </c>
      <c r="D233" s="186" t="s">
        <v>289</v>
      </c>
      <c r="E233" s="187" t="s">
        <v>1032</v>
      </c>
      <c r="F233" s="188" t="s">
        <v>1033</v>
      </c>
      <c r="G233" s="189" t="s">
        <v>155</v>
      </c>
      <c r="H233" s="190">
        <v>4.04</v>
      </c>
      <c r="I233" s="191"/>
      <c r="J233" s="191">
        <f>ROUND(I233*H233,2)</f>
        <v>0</v>
      </c>
      <c r="K233" s="188" t="s">
        <v>5</v>
      </c>
      <c r="L233" s="192"/>
      <c r="M233" s="193" t="s">
        <v>5</v>
      </c>
      <c r="N233" s="194" t="s">
        <v>41</v>
      </c>
      <c r="O233" s="159">
        <v>0</v>
      </c>
      <c r="P233" s="159">
        <f>O233*H233</f>
        <v>0</v>
      </c>
      <c r="Q233" s="159">
        <v>5.0999999999999997E-2</v>
      </c>
      <c r="R233" s="159">
        <f>Q233*H233</f>
        <v>0.20604</v>
      </c>
      <c r="S233" s="159">
        <v>0</v>
      </c>
      <c r="T233" s="160">
        <f>S233*H233</f>
        <v>0</v>
      </c>
      <c r="AR233" s="22" t="s">
        <v>175</v>
      </c>
      <c r="AT233" s="22" t="s">
        <v>289</v>
      </c>
      <c r="AU233" s="22" t="s">
        <v>80</v>
      </c>
      <c r="AY233" s="22" t="s">
        <v>127</v>
      </c>
      <c r="BE233" s="161">
        <f>IF(N233="základní",J233,0)</f>
        <v>0</v>
      </c>
      <c r="BF233" s="161">
        <f>IF(N233="snížená",J233,0)</f>
        <v>0</v>
      </c>
      <c r="BG233" s="161">
        <f>IF(N233="zákl. přenesená",J233,0)</f>
        <v>0</v>
      </c>
      <c r="BH233" s="161">
        <f>IF(N233="sníž. přenesená",J233,0)</f>
        <v>0</v>
      </c>
      <c r="BI233" s="161">
        <f>IF(N233="nulová",J233,0)</f>
        <v>0</v>
      </c>
      <c r="BJ233" s="22" t="s">
        <v>75</v>
      </c>
      <c r="BK233" s="161">
        <f>ROUND(I233*H233,2)</f>
        <v>0</v>
      </c>
      <c r="BL233" s="22" t="s">
        <v>134</v>
      </c>
      <c r="BM233" s="22" t="s">
        <v>1034</v>
      </c>
    </row>
    <row r="234" spans="2:65" s="1" customFormat="1">
      <c r="B234" s="36"/>
      <c r="D234" s="162" t="s">
        <v>136</v>
      </c>
      <c r="F234" s="163" t="s">
        <v>1030</v>
      </c>
      <c r="L234" s="36"/>
      <c r="M234" s="164"/>
      <c r="N234" s="37"/>
      <c r="O234" s="37"/>
      <c r="P234" s="37"/>
      <c r="Q234" s="37"/>
      <c r="R234" s="37"/>
      <c r="S234" s="37"/>
      <c r="T234" s="65"/>
      <c r="AT234" s="22" t="s">
        <v>136</v>
      </c>
      <c r="AU234" s="22" t="s">
        <v>80</v>
      </c>
    </row>
    <row r="235" spans="2:65" s="11" customFormat="1">
      <c r="B235" s="165"/>
      <c r="D235" s="162" t="s">
        <v>138</v>
      </c>
      <c r="E235" s="166" t="s">
        <v>5</v>
      </c>
      <c r="F235" s="167" t="s">
        <v>1035</v>
      </c>
      <c r="H235" s="168">
        <v>4.04</v>
      </c>
      <c r="L235" s="165"/>
      <c r="M235" s="169"/>
      <c r="N235" s="170"/>
      <c r="O235" s="170"/>
      <c r="P235" s="170"/>
      <c r="Q235" s="170"/>
      <c r="R235" s="170"/>
      <c r="S235" s="170"/>
      <c r="T235" s="171"/>
      <c r="AT235" s="166" t="s">
        <v>138</v>
      </c>
      <c r="AU235" s="166" t="s">
        <v>80</v>
      </c>
      <c r="AV235" s="11" t="s">
        <v>80</v>
      </c>
      <c r="AW235" s="11" t="s">
        <v>33</v>
      </c>
      <c r="AX235" s="11" t="s">
        <v>75</v>
      </c>
      <c r="AY235" s="166" t="s">
        <v>127</v>
      </c>
    </row>
    <row r="236" spans="2:65" s="1" customFormat="1" ht="14.45" customHeight="1">
      <c r="B236" s="150"/>
      <c r="C236" s="151" t="s">
        <v>333</v>
      </c>
      <c r="D236" s="151" t="s">
        <v>129</v>
      </c>
      <c r="E236" s="152" t="s">
        <v>1036</v>
      </c>
      <c r="F236" s="153" t="s">
        <v>1037</v>
      </c>
      <c r="G236" s="154" t="s">
        <v>155</v>
      </c>
      <c r="H236" s="155">
        <v>4</v>
      </c>
      <c r="I236" s="156"/>
      <c r="J236" s="156">
        <f>ROUND(I236*H236,2)</f>
        <v>0</v>
      </c>
      <c r="K236" s="153" t="s">
        <v>133</v>
      </c>
      <c r="L236" s="36"/>
      <c r="M236" s="157" t="s">
        <v>5</v>
      </c>
      <c r="N236" s="158" t="s">
        <v>41</v>
      </c>
      <c r="O236" s="159">
        <v>0.56000000000000005</v>
      </c>
      <c r="P236" s="159">
        <f>O236*H236</f>
        <v>2.2400000000000002</v>
      </c>
      <c r="Q236" s="159">
        <v>6.6E-3</v>
      </c>
      <c r="R236" s="159">
        <f>Q236*H236</f>
        <v>2.64E-2</v>
      </c>
      <c r="S236" s="159">
        <v>0</v>
      </c>
      <c r="T236" s="160">
        <f>S236*H236</f>
        <v>0</v>
      </c>
      <c r="AR236" s="22" t="s">
        <v>134</v>
      </c>
      <c r="AT236" s="22" t="s">
        <v>129</v>
      </c>
      <c r="AU236" s="22" t="s">
        <v>80</v>
      </c>
      <c r="AY236" s="22" t="s">
        <v>127</v>
      </c>
      <c r="BE236" s="161">
        <f>IF(N236="základní",J236,0)</f>
        <v>0</v>
      </c>
      <c r="BF236" s="161">
        <f>IF(N236="snížená",J236,0)</f>
        <v>0</v>
      </c>
      <c r="BG236" s="161">
        <f>IF(N236="zákl. přenesená",J236,0)</f>
        <v>0</v>
      </c>
      <c r="BH236" s="161">
        <f>IF(N236="sníž. přenesená",J236,0)</f>
        <v>0</v>
      </c>
      <c r="BI236" s="161">
        <f>IF(N236="nulová",J236,0)</f>
        <v>0</v>
      </c>
      <c r="BJ236" s="22" t="s">
        <v>75</v>
      </c>
      <c r="BK236" s="161">
        <f>ROUND(I236*H236,2)</f>
        <v>0</v>
      </c>
      <c r="BL236" s="22" t="s">
        <v>134</v>
      </c>
      <c r="BM236" s="22" t="s">
        <v>1038</v>
      </c>
    </row>
    <row r="237" spans="2:65" s="1" customFormat="1" ht="27">
      <c r="B237" s="36"/>
      <c r="D237" s="162" t="s">
        <v>136</v>
      </c>
      <c r="F237" s="163" t="s">
        <v>1039</v>
      </c>
      <c r="L237" s="36"/>
      <c r="M237" s="164"/>
      <c r="N237" s="37"/>
      <c r="O237" s="37"/>
      <c r="P237" s="37"/>
      <c r="Q237" s="37"/>
      <c r="R237" s="37"/>
      <c r="S237" s="37"/>
      <c r="T237" s="65"/>
      <c r="AT237" s="22" t="s">
        <v>136</v>
      </c>
      <c r="AU237" s="22" t="s">
        <v>80</v>
      </c>
    </row>
    <row r="238" spans="2:65" s="11" customFormat="1">
      <c r="B238" s="165"/>
      <c r="D238" s="162" t="s">
        <v>138</v>
      </c>
      <c r="E238" s="166" t="s">
        <v>5</v>
      </c>
      <c r="F238" s="167" t="s">
        <v>134</v>
      </c>
      <c r="H238" s="168">
        <v>4</v>
      </c>
      <c r="L238" s="165"/>
      <c r="M238" s="169"/>
      <c r="N238" s="170"/>
      <c r="O238" s="170"/>
      <c r="P238" s="170"/>
      <c r="Q238" s="170"/>
      <c r="R238" s="170"/>
      <c r="S238" s="170"/>
      <c r="T238" s="171"/>
      <c r="AT238" s="166" t="s">
        <v>138</v>
      </c>
      <c r="AU238" s="166" t="s">
        <v>80</v>
      </c>
      <c r="AV238" s="11" t="s">
        <v>80</v>
      </c>
      <c r="AW238" s="11" t="s">
        <v>33</v>
      </c>
      <c r="AX238" s="11" t="s">
        <v>75</v>
      </c>
      <c r="AY238" s="166" t="s">
        <v>127</v>
      </c>
    </row>
    <row r="239" spans="2:65" s="1" customFormat="1" ht="14.45" customHeight="1">
      <c r="B239" s="150"/>
      <c r="C239" s="186" t="s">
        <v>339</v>
      </c>
      <c r="D239" s="186" t="s">
        <v>289</v>
      </c>
      <c r="E239" s="187" t="s">
        <v>1040</v>
      </c>
      <c r="F239" s="188" t="s">
        <v>1041</v>
      </c>
      <c r="G239" s="189" t="s">
        <v>155</v>
      </c>
      <c r="H239" s="190">
        <v>4.04</v>
      </c>
      <c r="I239" s="191"/>
      <c r="J239" s="191">
        <f>ROUND(I239*H239,2)</f>
        <v>0</v>
      </c>
      <c r="K239" s="188" t="s">
        <v>5</v>
      </c>
      <c r="L239" s="192"/>
      <c r="M239" s="193" t="s">
        <v>5</v>
      </c>
      <c r="N239" s="194" t="s">
        <v>41</v>
      </c>
      <c r="O239" s="159">
        <v>0</v>
      </c>
      <c r="P239" s="159">
        <f>O239*H239</f>
        <v>0</v>
      </c>
      <c r="Q239" s="159">
        <v>5.0999999999999997E-2</v>
      </c>
      <c r="R239" s="159">
        <f>Q239*H239</f>
        <v>0.20604</v>
      </c>
      <c r="S239" s="159">
        <v>0</v>
      </c>
      <c r="T239" s="160">
        <f>S239*H239</f>
        <v>0</v>
      </c>
      <c r="AR239" s="22" t="s">
        <v>175</v>
      </c>
      <c r="AT239" s="22" t="s">
        <v>289</v>
      </c>
      <c r="AU239" s="22" t="s">
        <v>80</v>
      </c>
      <c r="AY239" s="22" t="s">
        <v>127</v>
      </c>
      <c r="BE239" s="161">
        <f>IF(N239="základní",J239,0)</f>
        <v>0</v>
      </c>
      <c r="BF239" s="161">
        <f>IF(N239="snížená",J239,0)</f>
        <v>0</v>
      </c>
      <c r="BG239" s="161">
        <f>IF(N239="zákl. přenesená",J239,0)</f>
        <v>0</v>
      </c>
      <c r="BH239" s="161">
        <f>IF(N239="sníž. přenesená",J239,0)</f>
        <v>0</v>
      </c>
      <c r="BI239" s="161">
        <f>IF(N239="nulová",J239,0)</f>
        <v>0</v>
      </c>
      <c r="BJ239" s="22" t="s">
        <v>75</v>
      </c>
      <c r="BK239" s="161">
        <f>ROUND(I239*H239,2)</f>
        <v>0</v>
      </c>
      <c r="BL239" s="22" t="s">
        <v>134</v>
      </c>
      <c r="BM239" s="22" t="s">
        <v>1042</v>
      </c>
    </row>
    <row r="240" spans="2:65" s="1" customFormat="1">
      <c r="B240" s="36"/>
      <c r="D240" s="162" t="s">
        <v>136</v>
      </c>
      <c r="F240" s="163" t="s">
        <v>1030</v>
      </c>
      <c r="L240" s="36"/>
      <c r="M240" s="164"/>
      <c r="N240" s="37"/>
      <c r="O240" s="37"/>
      <c r="P240" s="37"/>
      <c r="Q240" s="37"/>
      <c r="R240" s="37"/>
      <c r="S240" s="37"/>
      <c r="T240" s="65"/>
      <c r="AT240" s="22" t="s">
        <v>136</v>
      </c>
      <c r="AU240" s="22" t="s">
        <v>80</v>
      </c>
    </row>
    <row r="241" spans="2:65" s="11" customFormat="1">
      <c r="B241" s="165"/>
      <c r="D241" s="162" t="s">
        <v>138</v>
      </c>
      <c r="E241" s="166" t="s">
        <v>5</v>
      </c>
      <c r="F241" s="167" t="s">
        <v>1035</v>
      </c>
      <c r="H241" s="168">
        <v>4.04</v>
      </c>
      <c r="L241" s="165"/>
      <c r="M241" s="169"/>
      <c r="N241" s="170"/>
      <c r="O241" s="170"/>
      <c r="P241" s="170"/>
      <c r="Q241" s="170"/>
      <c r="R241" s="170"/>
      <c r="S241" s="170"/>
      <c r="T241" s="171"/>
      <c r="AT241" s="166" t="s">
        <v>138</v>
      </c>
      <c r="AU241" s="166" t="s">
        <v>80</v>
      </c>
      <c r="AV241" s="11" t="s">
        <v>80</v>
      </c>
      <c r="AW241" s="11" t="s">
        <v>33</v>
      </c>
      <c r="AX241" s="11" t="s">
        <v>75</v>
      </c>
      <c r="AY241" s="166" t="s">
        <v>127</v>
      </c>
    </row>
    <row r="242" spans="2:65" s="1" customFormat="1" ht="14.45" customHeight="1">
      <c r="B242" s="150"/>
      <c r="C242" s="151" t="s">
        <v>344</v>
      </c>
      <c r="D242" s="151" t="s">
        <v>129</v>
      </c>
      <c r="E242" s="152" t="s">
        <v>1043</v>
      </c>
      <c r="F242" s="153" t="s">
        <v>1044</v>
      </c>
      <c r="G242" s="154" t="s">
        <v>178</v>
      </c>
      <c r="H242" s="155">
        <v>2.0099999999999998</v>
      </c>
      <c r="I242" s="156"/>
      <c r="J242" s="156">
        <f>ROUND(I242*H242,2)</f>
        <v>0</v>
      </c>
      <c r="K242" s="153" t="s">
        <v>133</v>
      </c>
      <c r="L242" s="36"/>
      <c r="M242" s="157" t="s">
        <v>5</v>
      </c>
      <c r="N242" s="158" t="s">
        <v>41</v>
      </c>
      <c r="O242" s="159">
        <v>1.4650000000000001</v>
      </c>
      <c r="P242" s="159">
        <f>O242*H242</f>
        <v>2.9446499999999998</v>
      </c>
      <c r="Q242" s="159">
        <v>2.234</v>
      </c>
      <c r="R242" s="159">
        <f>Q242*H242</f>
        <v>4.4903399999999998</v>
      </c>
      <c r="S242" s="159">
        <v>0</v>
      </c>
      <c r="T242" s="160">
        <f>S242*H242</f>
        <v>0</v>
      </c>
      <c r="AR242" s="22" t="s">
        <v>134</v>
      </c>
      <c r="AT242" s="22" t="s">
        <v>129</v>
      </c>
      <c r="AU242" s="22" t="s">
        <v>80</v>
      </c>
      <c r="AY242" s="22" t="s">
        <v>127</v>
      </c>
      <c r="BE242" s="161">
        <f>IF(N242="základní",J242,0)</f>
        <v>0</v>
      </c>
      <c r="BF242" s="161">
        <f>IF(N242="snížená",J242,0)</f>
        <v>0</v>
      </c>
      <c r="BG242" s="161">
        <f>IF(N242="zákl. přenesená",J242,0)</f>
        <v>0</v>
      </c>
      <c r="BH242" s="161">
        <f>IF(N242="sníž. přenesená",J242,0)</f>
        <v>0</v>
      </c>
      <c r="BI242" s="161">
        <f>IF(N242="nulová",J242,0)</f>
        <v>0</v>
      </c>
      <c r="BJ242" s="22" t="s">
        <v>75</v>
      </c>
      <c r="BK242" s="161">
        <f>ROUND(I242*H242,2)</f>
        <v>0</v>
      </c>
      <c r="BL242" s="22" t="s">
        <v>134</v>
      </c>
      <c r="BM242" s="22" t="s">
        <v>1045</v>
      </c>
    </row>
    <row r="243" spans="2:65" s="1" customFormat="1" ht="27">
      <c r="B243" s="36"/>
      <c r="D243" s="162" t="s">
        <v>136</v>
      </c>
      <c r="F243" s="163" t="s">
        <v>1046</v>
      </c>
      <c r="L243" s="36"/>
      <c r="M243" s="164"/>
      <c r="N243" s="37"/>
      <c r="O243" s="37"/>
      <c r="P243" s="37"/>
      <c r="Q243" s="37"/>
      <c r="R243" s="37"/>
      <c r="S243" s="37"/>
      <c r="T243" s="65"/>
      <c r="AT243" s="22" t="s">
        <v>136</v>
      </c>
      <c r="AU243" s="22" t="s">
        <v>80</v>
      </c>
    </row>
    <row r="244" spans="2:65" s="11" customFormat="1">
      <c r="B244" s="165"/>
      <c r="D244" s="162" t="s">
        <v>138</v>
      </c>
      <c r="E244" s="166" t="s">
        <v>5</v>
      </c>
      <c r="F244" s="167" t="s">
        <v>1017</v>
      </c>
      <c r="H244" s="168">
        <v>2.0099999999999998</v>
      </c>
      <c r="L244" s="165"/>
      <c r="M244" s="169"/>
      <c r="N244" s="170"/>
      <c r="O244" s="170"/>
      <c r="P244" s="170"/>
      <c r="Q244" s="170"/>
      <c r="R244" s="170"/>
      <c r="S244" s="170"/>
      <c r="T244" s="171"/>
      <c r="AT244" s="166" t="s">
        <v>138</v>
      </c>
      <c r="AU244" s="166" t="s">
        <v>80</v>
      </c>
      <c r="AV244" s="11" t="s">
        <v>80</v>
      </c>
      <c r="AW244" s="11" t="s">
        <v>33</v>
      </c>
      <c r="AX244" s="11" t="s">
        <v>70</v>
      </c>
      <c r="AY244" s="166" t="s">
        <v>127</v>
      </c>
    </row>
    <row r="245" spans="2:65" s="12" customFormat="1">
      <c r="B245" s="172"/>
      <c r="D245" s="162" t="s">
        <v>138</v>
      </c>
      <c r="E245" s="173" t="s">
        <v>5</v>
      </c>
      <c r="F245" s="174" t="s">
        <v>141</v>
      </c>
      <c r="H245" s="175">
        <v>2.0099999999999998</v>
      </c>
      <c r="L245" s="172"/>
      <c r="M245" s="176"/>
      <c r="N245" s="177"/>
      <c r="O245" s="177"/>
      <c r="P245" s="177"/>
      <c r="Q245" s="177"/>
      <c r="R245" s="177"/>
      <c r="S245" s="177"/>
      <c r="T245" s="178"/>
      <c r="AT245" s="173" t="s">
        <v>138</v>
      </c>
      <c r="AU245" s="173" t="s">
        <v>80</v>
      </c>
      <c r="AV245" s="12" t="s">
        <v>134</v>
      </c>
      <c r="AW245" s="12" t="s">
        <v>33</v>
      </c>
      <c r="AX245" s="12" t="s">
        <v>75</v>
      </c>
      <c r="AY245" s="173" t="s">
        <v>127</v>
      </c>
    </row>
    <row r="246" spans="2:65" s="1" customFormat="1" ht="22.9" customHeight="1">
      <c r="B246" s="150"/>
      <c r="C246" s="151" t="s">
        <v>349</v>
      </c>
      <c r="D246" s="151" t="s">
        <v>129</v>
      </c>
      <c r="E246" s="152" t="s">
        <v>1047</v>
      </c>
      <c r="F246" s="153" t="s">
        <v>1048</v>
      </c>
      <c r="G246" s="154" t="s">
        <v>178</v>
      </c>
      <c r="H246" s="155">
        <v>0.8</v>
      </c>
      <c r="I246" s="156"/>
      <c r="J246" s="156">
        <f>ROUND(I246*H246,2)</f>
        <v>0</v>
      </c>
      <c r="K246" s="153" t="s">
        <v>133</v>
      </c>
      <c r="L246" s="36"/>
      <c r="M246" s="157" t="s">
        <v>5</v>
      </c>
      <c r="N246" s="158" t="s">
        <v>41</v>
      </c>
      <c r="O246" s="159">
        <v>1.4650000000000001</v>
      </c>
      <c r="P246" s="159">
        <f>O246*H246</f>
        <v>1.1720000000000002</v>
      </c>
      <c r="Q246" s="159">
        <v>2.4289999999999998</v>
      </c>
      <c r="R246" s="159">
        <f>Q246*H246</f>
        <v>1.9432</v>
      </c>
      <c r="S246" s="159">
        <v>0</v>
      </c>
      <c r="T246" s="160">
        <f>S246*H246</f>
        <v>0</v>
      </c>
      <c r="AR246" s="22" t="s">
        <v>134</v>
      </c>
      <c r="AT246" s="22" t="s">
        <v>129</v>
      </c>
      <c r="AU246" s="22" t="s">
        <v>80</v>
      </c>
      <c r="AY246" s="22" t="s">
        <v>127</v>
      </c>
      <c r="BE246" s="161">
        <f>IF(N246="základní",J246,0)</f>
        <v>0</v>
      </c>
      <c r="BF246" s="161">
        <f>IF(N246="snížená",J246,0)</f>
        <v>0</v>
      </c>
      <c r="BG246" s="161">
        <f>IF(N246="zákl. přenesená",J246,0)</f>
        <v>0</v>
      </c>
      <c r="BH246" s="161">
        <f>IF(N246="sníž. přenesená",J246,0)</f>
        <v>0</v>
      </c>
      <c r="BI246" s="161">
        <f>IF(N246="nulová",J246,0)</f>
        <v>0</v>
      </c>
      <c r="BJ246" s="22" t="s">
        <v>75</v>
      </c>
      <c r="BK246" s="161">
        <f>ROUND(I246*H246,2)</f>
        <v>0</v>
      </c>
      <c r="BL246" s="22" t="s">
        <v>134</v>
      </c>
      <c r="BM246" s="22" t="s">
        <v>1049</v>
      </c>
    </row>
    <row r="247" spans="2:65" s="1" customFormat="1" ht="27">
      <c r="B247" s="36"/>
      <c r="D247" s="162" t="s">
        <v>136</v>
      </c>
      <c r="F247" s="163" t="s">
        <v>1050</v>
      </c>
      <c r="L247" s="36"/>
      <c r="M247" s="164"/>
      <c r="N247" s="37"/>
      <c r="O247" s="37"/>
      <c r="P247" s="37"/>
      <c r="Q247" s="37"/>
      <c r="R247" s="37"/>
      <c r="S247" s="37"/>
      <c r="T247" s="65"/>
      <c r="AT247" s="22" t="s">
        <v>136</v>
      </c>
      <c r="AU247" s="22" t="s">
        <v>80</v>
      </c>
    </row>
    <row r="248" spans="2:65" s="11" customFormat="1">
      <c r="B248" s="165"/>
      <c r="D248" s="162" t="s">
        <v>138</v>
      </c>
      <c r="E248" s="166" t="s">
        <v>5</v>
      </c>
      <c r="F248" s="167" t="s">
        <v>1051</v>
      </c>
      <c r="H248" s="168">
        <v>0.26500000000000001</v>
      </c>
      <c r="L248" s="165"/>
      <c r="M248" s="169"/>
      <c r="N248" s="170"/>
      <c r="O248" s="170"/>
      <c r="P248" s="170"/>
      <c r="Q248" s="170"/>
      <c r="R248" s="170"/>
      <c r="S248" s="170"/>
      <c r="T248" s="171"/>
      <c r="AT248" s="166" t="s">
        <v>138</v>
      </c>
      <c r="AU248" s="166" t="s">
        <v>80</v>
      </c>
      <c r="AV248" s="11" t="s">
        <v>80</v>
      </c>
      <c r="AW248" s="11" t="s">
        <v>33</v>
      </c>
      <c r="AX248" s="11" t="s">
        <v>70</v>
      </c>
      <c r="AY248" s="166" t="s">
        <v>127</v>
      </c>
    </row>
    <row r="249" spans="2:65" s="11" customFormat="1">
      <c r="B249" s="165"/>
      <c r="D249" s="162" t="s">
        <v>138</v>
      </c>
      <c r="E249" s="166" t="s">
        <v>5</v>
      </c>
      <c r="F249" s="167" t="s">
        <v>1052</v>
      </c>
      <c r="H249" s="168">
        <v>0.50800000000000001</v>
      </c>
      <c r="L249" s="165"/>
      <c r="M249" s="169"/>
      <c r="N249" s="170"/>
      <c r="O249" s="170"/>
      <c r="P249" s="170"/>
      <c r="Q249" s="170"/>
      <c r="R249" s="170"/>
      <c r="S249" s="170"/>
      <c r="T249" s="171"/>
      <c r="AT249" s="166" t="s">
        <v>138</v>
      </c>
      <c r="AU249" s="166" t="s">
        <v>80</v>
      </c>
      <c r="AV249" s="11" t="s">
        <v>80</v>
      </c>
      <c r="AW249" s="11" t="s">
        <v>33</v>
      </c>
      <c r="AX249" s="11" t="s">
        <v>70</v>
      </c>
      <c r="AY249" s="166" t="s">
        <v>127</v>
      </c>
    </row>
    <row r="250" spans="2:65" s="12" customFormat="1">
      <c r="B250" s="172"/>
      <c r="D250" s="162" t="s">
        <v>138</v>
      </c>
      <c r="E250" s="173" t="s">
        <v>5</v>
      </c>
      <c r="F250" s="174" t="s">
        <v>141</v>
      </c>
      <c r="H250" s="175">
        <v>0.77300000000000002</v>
      </c>
      <c r="L250" s="172"/>
      <c r="M250" s="176"/>
      <c r="N250" s="177"/>
      <c r="O250" s="177"/>
      <c r="P250" s="177"/>
      <c r="Q250" s="177"/>
      <c r="R250" s="177"/>
      <c r="S250" s="177"/>
      <c r="T250" s="178"/>
      <c r="AT250" s="173" t="s">
        <v>138</v>
      </c>
      <c r="AU250" s="173" t="s">
        <v>80</v>
      </c>
      <c r="AV250" s="12" t="s">
        <v>134</v>
      </c>
      <c r="AW250" s="12" t="s">
        <v>33</v>
      </c>
      <c r="AX250" s="12" t="s">
        <v>70</v>
      </c>
      <c r="AY250" s="173" t="s">
        <v>127</v>
      </c>
    </row>
    <row r="251" spans="2:65" s="11" customFormat="1">
      <c r="B251" s="165"/>
      <c r="D251" s="162" t="s">
        <v>138</v>
      </c>
      <c r="E251" s="166" t="s">
        <v>5</v>
      </c>
      <c r="F251" s="167" t="s">
        <v>1053</v>
      </c>
      <c r="H251" s="168">
        <v>0.8</v>
      </c>
      <c r="L251" s="165"/>
      <c r="M251" s="169"/>
      <c r="N251" s="170"/>
      <c r="O251" s="170"/>
      <c r="P251" s="170"/>
      <c r="Q251" s="170"/>
      <c r="R251" s="170"/>
      <c r="S251" s="170"/>
      <c r="T251" s="171"/>
      <c r="AT251" s="166" t="s">
        <v>138</v>
      </c>
      <c r="AU251" s="166" t="s">
        <v>80</v>
      </c>
      <c r="AV251" s="11" t="s">
        <v>80</v>
      </c>
      <c r="AW251" s="11" t="s">
        <v>33</v>
      </c>
      <c r="AX251" s="11" t="s">
        <v>75</v>
      </c>
      <c r="AY251" s="166" t="s">
        <v>127</v>
      </c>
    </row>
    <row r="252" spans="2:65" s="1" customFormat="1" ht="22.9" customHeight="1">
      <c r="B252" s="150"/>
      <c r="C252" s="151" t="s">
        <v>357</v>
      </c>
      <c r="D252" s="151" t="s">
        <v>129</v>
      </c>
      <c r="E252" s="152" t="s">
        <v>437</v>
      </c>
      <c r="F252" s="153" t="s">
        <v>438</v>
      </c>
      <c r="G252" s="154" t="s">
        <v>132</v>
      </c>
      <c r="H252" s="155">
        <v>7.22</v>
      </c>
      <c r="I252" s="156"/>
      <c r="J252" s="156">
        <f>ROUND(I252*H252,2)</f>
        <v>0</v>
      </c>
      <c r="K252" s="153" t="s">
        <v>133</v>
      </c>
      <c r="L252" s="36"/>
      <c r="M252" s="157" t="s">
        <v>5</v>
      </c>
      <c r="N252" s="158" t="s">
        <v>41</v>
      </c>
      <c r="O252" s="159">
        <v>0.82099999999999995</v>
      </c>
      <c r="P252" s="159">
        <f>O252*H252</f>
        <v>5.9276199999999992</v>
      </c>
      <c r="Q252" s="159">
        <v>6.3200000000000001E-3</v>
      </c>
      <c r="R252" s="159">
        <f>Q252*H252</f>
        <v>4.5630400000000002E-2</v>
      </c>
      <c r="S252" s="159">
        <v>0</v>
      </c>
      <c r="T252" s="160">
        <f>S252*H252</f>
        <v>0</v>
      </c>
      <c r="AR252" s="22" t="s">
        <v>134</v>
      </c>
      <c r="AT252" s="22" t="s">
        <v>129</v>
      </c>
      <c r="AU252" s="22" t="s">
        <v>80</v>
      </c>
      <c r="AY252" s="22" t="s">
        <v>127</v>
      </c>
      <c r="BE252" s="161">
        <f>IF(N252="základní",J252,0)</f>
        <v>0</v>
      </c>
      <c r="BF252" s="161">
        <f>IF(N252="snížená",J252,0)</f>
        <v>0</v>
      </c>
      <c r="BG252" s="161">
        <f>IF(N252="zákl. přenesená",J252,0)</f>
        <v>0</v>
      </c>
      <c r="BH252" s="161">
        <f>IF(N252="sníž. přenesená",J252,0)</f>
        <v>0</v>
      </c>
      <c r="BI252" s="161">
        <f>IF(N252="nulová",J252,0)</f>
        <v>0</v>
      </c>
      <c r="BJ252" s="22" t="s">
        <v>75</v>
      </c>
      <c r="BK252" s="161">
        <f>ROUND(I252*H252,2)</f>
        <v>0</v>
      </c>
      <c r="BL252" s="22" t="s">
        <v>134</v>
      </c>
      <c r="BM252" s="22" t="s">
        <v>1054</v>
      </c>
    </row>
    <row r="253" spans="2:65" s="1" customFormat="1" ht="27">
      <c r="B253" s="36"/>
      <c r="D253" s="162" t="s">
        <v>136</v>
      </c>
      <c r="F253" s="163" t="s">
        <v>440</v>
      </c>
      <c r="L253" s="36"/>
      <c r="M253" s="164"/>
      <c r="N253" s="37"/>
      <c r="O253" s="37"/>
      <c r="P253" s="37"/>
      <c r="Q253" s="37"/>
      <c r="R253" s="37"/>
      <c r="S253" s="37"/>
      <c r="T253" s="65"/>
      <c r="AT253" s="22" t="s">
        <v>136</v>
      </c>
      <c r="AU253" s="22" t="s">
        <v>80</v>
      </c>
    </row>
    <row r="254" spans="2:65" s="11" customFormat="1">
      <c r="B254" s="165"/>
      <c r="D254" s="162" t="s">
        <v>138</v>
      </c>
      <c r="E254" s="166" t="s">
        <v>5</v>
      </c>
      <c r="F254" s="167" t="s">
        <v>1055</v>
      </c>
      <c r="H254" s="168">
        <v>5.024</v>
      </c>
      <c r="L254" s="165"/>
      <c r="M254" s="169"/>
      <c r="N254" s="170"/>
      <c r="O254" s="170"/>
      <c r="P254" s="170"/>
      <c r="Q254" s="170"/>
      <c r="R254" s="170"/>
      <c r="S254" s="170"/>
      <c r="T254" s="171"/>
      <c r="AT254" s="166" t="s">
        <v>138</v>
      </c>
      <c r="AU254" s="166" t="s">
        <v>80</v>
      </c>
      <c r="AV254" s="11" t="s">
        <v>80</v>
      </c>
      <c r="AW254" s="11" t="s">
        <v>33</v>
      </c>
      <c r="AX254" s="11" t="s">
        <v>70</v>
      </c>
      <c r="AY254" s="166" t="s">
        <v>127</v>
      </c>
    </row>
    <row r="255" spans="2:65" s="11" customFormat="1">
      <c r="B255" s="165"/>
      <c r="D255" s="162" t="s">
        <v>138</v>
      </c>
      <c r="E255" s="166" t="s">
        <v>5</v>
      </c>
      <c r="F255" s="167" t="s">
        <v>1056</v>
      </c>
      <c r="H255" s="168">
        <v>0.92</v>
      </c>
      <c r="L255" s="165"/>
      <c r="M255" s="169"/>
      <c r="N255" s="170"/>
      <c r="O255" s="170"/>
      <c r="P255" s="170"/>
      <c r="Q255" s="170"/>
      <c r="R255" s="170"/>
      <c r="S255" s="170"/>
      <c r="T255" s="171"/>
      <c r="AT255" s="166" t="s">
        <v>138</v>
      </c>
      <c r="AU255" s="166" t="s">
        <v>80</v>
      </c>
      <c r="AV255" s="11" t="s">
        <v>80</v>
      </c>
      <c r="AW255" s="11" t="s">
        <v>33</v>
      </c>
      <c r="AX255" s="11" t="s">
        <v>70</v>
      </c>
      <c r="AY255" s="166" t="s">
        <v>127</v>
      </c>
    </row>
    <row r="256" spans="2:65" s="11" customFormat="1">
      <c r="B256" s="165"/>
      <c r="D256" s="162" t="s">
        <v>138</v>
      </c>
      <c r="E256" s="166" t="s">
        <v>5</v>
      </c>
      <c r="F256" s="167" t="s">
        <v>1057</v>
      </c>
      <c r="H256" s="168">
        <v>1.28</v>
      </c>
      <c r="L256" s="165"/>
      <c r="M256" s="169"/>
      <c r="N256" s="170"/>
      <c r="O256" s="170"/>
      <c r="P256" s="170"/>
      <c r="Q256" s="170"/>
      <c r="R256" s="170"/>
      <c r="S256" s="170"/>
      <c r="T256" s="171"/>
      <c r="AT256" s="166" t="s">
        <v>138</v>
      </c>
      <c r="AU256" s="166" t="s">
        <v>80</v>
      </c>
      <c r="AV256" s="11" t="s">
        <v>80</v>
      </c>
      <c r="AW256" s="11" t="s">
        <v>33</v>
      </c>
      <c r="AX256" s="11" t="s">
        <v>70</v>
      </c>
      <c r="AY256" s="166" t="s">
        <v>127</v>
      </c>
    </row>
    <row r="257" spans="2:65" s="12" customFormat="1">
      <c r="B257" s="172"/>
      <c r="D257" s="162" t="s">
        <v>138</v>
      </c>
      <c r="E257" s="173" t="s">
        <v>5</v>
      </c>
      <c r="F257" s="174" t="s">
        <v>141</v>
      </c>
      <c r="H257" s="175">
        <v>7.2240000000000002</v>
      </c>
      <c r="L257" s="172"/>
      <c r="M257" s="176"/>
      <c r="N257" s="177"/>
      <c r="O257" s="177"/>
      <c r="P257" s="177"/>
      <c r="Q257" s="177"/>
      <c r="R257" s="177"/>
      <c r="S257" s="177"/>
      <c r="T257" s="178"/>
      <c r="AT257" s="173" t="s">
        <v>138</v>
      </c>
      <c r="AU257" s="173" t="s">
        <v>80</v>
      </c>
      <c r="AV257" s="12" t="s">
        <v>134</v>
      </c>
      <c r="AW257" s="12" t="s">
        <v>33</v>
      </c>
      <c r="AX257" s="12" t="s">
        <v>70</v>
      </c>
      <c r="AY257" s="173" t="s">
        <v>127</v>
      </c>
    </row>
    <row r="258" spans="2:65" s="11" customFormat="1">
      <c r="B258" s="165"/>
      <c r="D258" s="162" t="s">
        <v>138</v>
      </c>
      <c r="E258" s="166" t="s">
        <v>5</v>
      </c>
      <c r="F258" s="167" t="s">
        <v>1058</v>
      </c>
      <c r="H258" s="168">
        <v>7.22</v>
      </c>
      <c r="L258" s="165"/>
      <c r="M258" s="169"/>
      <c r="N258" s="170"/>
      <c r="O258" s="170"/>
      <c r="P258" s="170"/>
      <c r="Q258" s="170"/>
      <c r="R258" s="170"/>
      <c r="S258" s="170"/>
      <c r="T258" s="171"/>
      <c r="AT258" s="166" t="s">
        <v>138</v>
      </c>
      <c r="AU258" s="166" t="s">
        <v>80</v>
      </c>
      <c r="AV258" s="11" t="s">
        <v>80</v>
      </c>
      <c r="AW258" s="11" t="s">
        <v>33</v>
      </c>
      <c r="AX258" s="11" t="s">
        <v>75</v>
      </c>
      <c r="AY258" s="166" t="s">
        <v>127</v>
      </c>
    </row>
    <row r="259" spans="2:65" s="1" customFormat="1" ht="22.9" customHeight="1">
      <c r="B259" s="150"/>
      <c r="C259" s="151" t="s">
        <v>364</v>
      </c>
      <c r="D259" s="151" t="s">
        <v>129</v>
      </c>
      <c r="E259" s="152" t="s">
        <v>1059</v>
      </c>
      <c r="F259" s="153" t="s">
        <v>1060</v>
      </c>
      <c r="G259" s="154" t="s">
        <v>274</v>
      </c>
      <c r="H259" s="155">
        <v>2.8000000000000001E-2</v>
      </c>
      <c r="I259" s="156"/>
      <c r="J259" s="156">
        <f>ROUND(I259*H259,2)</f>
        <v>0</v>
      </c>
      <c r="K259" s="153" t="s">
        <v>133</v>
      </c>
      <c r="L259" s="36"/>
      <c r="M259" s="157" t="s">
        <v>5</v>
      </c>
      <c r="N259" s="158" t="s">
        <v>41</v>
      </c>
      <c r="O259" s="159">
        <v>15.231</v>
      </c>
      <c r="P259" s="159">
        <f>O259*H259</f>
        <v>0.42646800000000001</v>
      </c>
      <c r="Q259" s="159">
        <v>0.85540000000000005</v>
      </c>
      <c r="R259" s="159">
        <f>Q259*H259</f>
        <v>2.3951200000000002E-2</v>
      </c>
      <c r="S259" s="159">
        <v>0</v>
      </c>
      <c r="T259" s="160">
        <f>S259*H259</f>
        <v>0</v>
      </c>
      <c r="AR259" s="22" t="s">
        <v>134</v>
      </c>
      <c r="AT259" s="22" t="s">
        <v>129</v>
      </c>
      <c r="AU259" s="22" t="s">
        <v>80</v>
      </c>
      <c r="AY259" s="22" t="s">
        <v>127</v>
      </c>
      <c r="BE259" s="161">
        <f>IF(N259="základní",J259,0)</f>
        <v>0</v>
      </c>
      <c r="BF259" s="161">
        <f>IF(N259="snížená",J259,0)</f>
        <v>0</v>
      </c>
      <c r="BG259" s="161">
        <f>IF(N259="zákl. přenesená",J259,0)</f>
        <v>0</v>
      </c>
      <c r="BH259" s="161">
        <f>IF(N259="sníž. přenesená",J259,0)</f>
        <v>0</v>
      </c>
      <c r="BI259" s="161">
        <f>IF(N259="nulová",J259,0)</f>
        <v>0</v>
      </c>
      <c r="BJ259" s="22" t="s">
        <v>75</v>
      </c>
      <c r="BK259" s="161">
        <f>ROUND(I259*H259,2)</f>
        <v>0</v>
      </c>
      <c r="BL259" s="22" t="s">
        <v>134</v>
      </c>
      <c r="BM259" s="22" t="s">
        <v>1061</v>
      </c>
    </row>
    <row r="260" spans="2:65" s="1" customFormat="1" ht="27">
      <c r="B260" s="36"/>
      <c r="D260" s="162" t="s">
        <v>136</v>
      </c>
      <c r="F260" s="163" t="s">
        <v>1062</v>
      </c>
      <c r="L260" s="36"/>
      <c r="M260" s="164"/>
      <c r="N260" s="37"/>
      <c r="O260" s="37"/>
      <c r="P260" s="37"/>
      <c r="Q260" s="37"/>
      <c r="R260" s="37"/>
      <c r="S260" s="37"/>
      <c r="T260" s="65"/>
      <c r="AT260" s="22" t="s">
        <v>136</v>
      </c>
      <c r="AU260" s="22" t="s">
        <v>80</v>
      </c>
    </row>
    <row r="261" spans="2:65" s="11" customFormat="1">
      <c r="B261" s="165"/>
      <c r="D261" s="162" t="s">
        <v>138</v>
      </c>
      <c r="E261" s="166" t="s">
        <v>5</v>
      </c>
      <c r="F261" s="167" t="s">
        <v>1063</v>
      </c>
      <c r="H261" s="168">
        <v>2.8000000000000001E-2</v>
      </c>
      <c r="L261" s="165"/>
      <c r="M261" s="169"/>
      <c r="N261" s="170"/>
      <c r="O261" s="170"/>
      <c r="P261" s="170"/>
      <c r="Q261" s="170"/>
      <c r="R261" s="170"/>
      <c r="S261" s="170"/>
      <c r="T261" s="171"/>
      <c r="AT261" s="166" t="s">
        <v>138</v>
      </c>
      <c r="AU261" s="166" t="s">
        <v>80</v>
      </c>
      <c r="AV261" s="11" t="s">
        <v>80</v>
      </c>
      <c r="AW261" s="11" t="s">
        <v>33</v>
      </c>
      <c r="AX261" s="11" t="s">
        <v>70</v>
      </c>
      <c r="AY261" s="166" t="s">
        <v>127</v>
      </c>
    </row>
    <row r="262" spans="2:65" s="12" customFormat="1">
      <c r="B262" s="172"/>
      <c r="D262" s="162" t="s">
        <v>138</v>
      </c>
      <c r="E262" s="173" t="s">
        <v>5</v>
      </c>
      <c r="F262" s="174" t="s">
        <v>141</v>
      </c>
      <c r="H262" s="175">
        <v>2.8000000000000001E-2</v>
      </c>
      <c r="L262" s="172"/>
      <c r="M262" s="176"/>
      <c r="N262" s="177"/>
      <c r="O262" s="177"/>
      <c r="P262" s="177"/>
      <c r="Q262" s="177"/>
      <c r="R262" s="177"/>
      <c r="S262" s="177"/>
      <c r="T262" s="178"/>
      <c r="AT262" s="173" t="s">
        <v>138</v>
      </c>
      <c r="AU262" s="173" t="s">
        <v>80</v>
      </c>
      <c r="AV262" s="12" t="s">
        <v>134</v>
      </c>
      <c r="AW262" s="12" t="s">
        <v>33</v>
      </c>
      <c r="AX262" s="12" t="s">
        <v>75</v>
      </c>
      <c r="AY262" s="173" t="s">
        <v>127</v>
      </c>
    </row>
    <row r="263" spans="2:65" s="10" customFormat="1" ht="29.85" customHeight="1">
      <c r="B263" s="138"/>
      <c r="D263" s="139" t="s">
        <v>69</v>
      </c>
      <c r="E263" s="148" t="s">
        <v>175</v>
      </c>
      <c r="F263" s="148" t="s">
        <v>587</v>
      </c>
      <c r="J263" s="149">
        <f>BK263</f>
        <v>0</v>
      </c>
      <c r="L263" s="138"/>
      <c r="M263" s="142"/>
      <c r="N263" s="143"/>
      <c r="O263" s="143"/>
      <c r="P263" s="144">
        <f>SUM(P264:P342)</f>
        <v>554.43615999999997</v>
      </c>
      <c r="Q263" s="143"/>
      <c r="R263" s="144">
        <f>SUM(R264:R342)</f>
        <v>104.78153199999998</v>
      </c>
      <c r="S263" s="143"/>
      <c r="T263" s="145">
        <f>SUM(T264:T342)</f>
        <v>0</v>
      </c>
      <c r="AR263" s="139" t="s">
        <v>75</v>
      </c>
      <c r="AT263" s="146" t="s">
        <v>69</v>
      </c>
      <c r="AU263" s="146" t="s">
        <v>75</v>
      </c>
      <c r="AY263" s="139" t="s">
        <v>127</v>
      </c>
      <c r="BK263" s="147">
        <f>SUM(BK264:BK342)</f>
        <v>0</v>
      </c>
    </row>
    <row r="264" spans="2:65" s="1" customFormat="1" ht="22.9" customHeight="1">
      <c r="B264" s="150"/>
      <c r="C264" s="151" t="s">
        <v>372</v>
      </c>
      <c r="D264" s="151" t="s">
        <v>129</v>
      </c>
      <c r="E264" s="152" t="s">
        <v>1064</v>
      </c>
      <c r="F264" s="153" t="s">
        <v>1065</v>
      </c>
      <c r="G264" s="154" t="s">
        <v>375</v>
      </c>
      <c r="H264" s="155">
        <v>304</v>
      </c>
      <c r="I264" s="156"/>
      <c r="J264" s="156">
        <f>ROUND(I264*H264,2)</f>
        <v>0</v>
      </c>
      <c r="K264" s="153" t="s">
        <v>133</v>
      </c>
      <c r="L264" s="36"/>
      <c r="M264" s="157" t="s">
        <v>5</v>
      </c>
      <c r="N264" s="158" t="s">
        <v>41</v>
      </c>
      <c r="O264" s="159">
        <v>0.39900000000000002</v>
      </c>
      <c r="P264" s="159">
        <f>O264*H264</f>
        <v>121.29600000000001</v>
      </c>
      <c r="Q264" s="159">
        <v>2.563E-2</v>
      </c>
      <c r="R264" s="159">
        <f>Q264*H264</f>
        <v>7.7915200000000002</v>
      </c>
      <c r="S264" s="159">
        <v>0</v>
      </c>
      <c r="T264" s="160">
        <f>S264*H264</f>
        <v>0</v>
      </c>
      <c r="AR264" s="22" t="s">
        <v>134</v>
      </c>
      <c r="AT264" s="22" t="s">
        <v>129</v>
      </c>
      <c r="AU264" s="22" t="s">
        <v>80</v>
      </c>
      <c r="AY264" s="22" t="s">
        <v>127</v>
      </c>
      <c r="BE264" s="161">
        <f>IF(N264="základní",J264,0)</f>
        <v>0</v>
      </c>
      <c r="BF264" s="161">
        <f>IF(N264="snížená",J264,0)</f>
        <v>0</v>
      </c>
      <c r="BG264" s="161">
        <f>IF(N264="zákl. přenesená",J264,0)</f>
        <v>0</v>
      </c>
      <c r="BH264" s="161">
        <f>IF(N264="sníž. přenesená",J264,0)</f>
        <v>0</v>
      </c>
      <c r="BI264" s="161">
        <f>IF(N264="nulová",J264,0)</f>
        <v>0</v>
      </c>
      <c r="BJ264" s="22" t="s">
        <v>75</v>
      </c>
      <c r="BK264" s="161">
        <f>ROUND(I264*H264,2)</f>
        <v>0</v>
      </c>
      <c r="BL264" s="22" t="s">
        <v>134</v>
      </c>
      <c r="BM264" s="22" t="s">
        <v>1066</v>
      </c>
    </row>
    <row r="265" spans="2:65" s="1" customFormat="1" ht="27">
      <c r="B265" s="36"/>
      <c r="D265" s="162" t="s">
        <v>136</v>
      </c>
      <c r="F265" s="163" t="s">
        <v>1067</v>
      </c>
      <c r="L265" s="36"/>
      <c r="M265" s="164"/>
      <c r="N265" s="37"/>
      <c r="O265" s="37"/>
      <c r="P265" s="37"/>
      <c r="Q265" s="37"/>
      <c r="R265" s="37"/>
      <c r="S265" s="37"/>
      <c r="T265" s="65"/>
      <c r="AT265" s="22" t="s">
        <v>136</v>
      </c>
      <c r="AU265" s="22" t="s">
        <v>80</v>
      </c>
    </row>
    <row r="266" spans="2:65" s="11" customFormat="1">
      <c r="B266" s="165"/>
      <c r="D266" s="162" t="s">
        <v>138</v>
      </c>
      <c r="E266" s="166" t="s">
        <v>5</v>
      </c>
      <c r="F266" s="167" t="s">
        <v>1068</v>
      </c>
      <c r="H266" s="168">
        <v>303.99400000000003</v>
      </c>
      <c r="L266" s="165"/>
      <c r="M266" s="169"/>
      <c r="N266" s="170"/>
      <c r="O266" s="170"/>
      <c r="P266" s="170"/>
      <c r="Q266" s="170"/>
      <c r="R266" s="170"/>
      <c r="S266" s="170"/>
      <c r="T266" s="171"/>
      <c r="AT266" s="166" t="s">
        <v>138</v>
      </c>
      <c r="AU266" s="166" t="s">
        <v>80</v>
      </c>
      <c r="AV266" s="11" t="s">
        <v>80</v>
      </c>
      <c r="AW266" s="11" t="s">
        <v>33</v>
      </c>
      <c r="AX266" s="11" t="s">
        <v>70</v>
      </c>
      <c r="AY266" s="166" t="s">
        <v>127</v>
      </c>
    </row>
    <row r="267" spans="2:65" s="12" customFormat="1">
      <c r="B267" s="172"/>
      <c r="D267" s="162" t="s">
        <v>138</v>
      </c>
      <c r="E267" s="173" t="s">
        <v>5</v>
      </c>
      <c r="F267" s="174" t="s">
        <v>141</v>
      </c>
      <c r="H267" s="175">
        <v>303.99400000000003</v>
      </c>
      <c r="L267" s="172"/>
      <c r="M267" s="176"/>
      <c r="N267" s="177"/>
      <c r="O267" s="177"/>
      <c r="P267" s="177"/>
      <c r="Q267" s="177"/>
      <c r="R267" s="177"/>
      <c r="S267" s="177"/>
      <c r="T267" s="178"/>
      <c r="AT267" s="173" t="s">
        <v>138</v>
      </c>
      <c r="AU267" s="173" t="s">
        <v>80</v>
      </c>
      <c r="AV267" s="12" t="s">
        <v>134</v>
      </c>
      <c r="AW267" s="12" t="s">
        <v>33</v>
      </c>
      <c r="AX267" s="12" t="s">
        <v>70</v>
      </c>
      <c r="AY267" s="173" t="s">
        <v>127</v>
      </c>
    </row>
    <row r="268" spans="2:65" s="11" customFormat="1">
      <c r="B268" s="165"/>
      <c r="D268" s="162" t="s">
        <v>138</v>
      </c>
      <c r="E268" s="166" t="s">
        <v>5</v>
      </c>
      <c r="F268" s="167" t="s">
        <v>1069</v>
      </c>
      <c r="H268" s="168">
        <v>304</v>
      </c>
      <c r="L268" s="165"/>
      <c r="M268" s="169"/>
      <c r="N268" s="170"/>
      <c r="O268" s="170"/>
      <c r="P268" s="170"/>
      <c r="Q268" s="170"/>
      <c r="R268" s="170"/>
      <c r="S268" s="170"/>
      <c r="T268" s="171"/>
      <c r="AT268" s="166" t="s">
        <v>138</v>
      </c>
      <c r="AU268" s="166" t="s">
        <v>80</v>
      </c>
      <c r="AV268" s="11" t="s">
        <v>80</v>
      </c>
      <c r="AW268" s="11" t="s">
        <v>33</v>
      </c>
      <c r="AX268" s="11" t="s">
        <v>75</v>
      </c>
      <c r="AY268" s="166" t="s">
        <v>127</v>
      </c>
    </row>
    <row r="269" spans="2:65" s="1" customFormat="1" ht="22.9" customHeight="1">
      <c r="B269" s="150"/>
      <c r="C269" s="151" t="s">
        <v>378</v>
      </c>
      <c r="D269" s="151" t="s">
        <v>129</v>
      </c>
      <c r="E269" s="152" t="s">
        <v>1070</v>
      </c>
      <c r="F269" s="153" t="s">
        <v>1071</v>
      </c>
      <c r="G269" s="154" t="s">
        <v>155</v>
      </c>
      <c r="H269" s="155">
        <v>5</v>
      </c>
      <c r="I269" s="156"/>
      <c r="J269" s="156">
        <f>ROUND(I269*H269,2)</f>
        <v>0</v>
      </c>
      <c r="K269" s="153" t="s">
        <v>133</v>
      </c>
      <c r="L269" s="36"/>
      <c r="M269" s="157" t="s">
        <v>5</v>
      </c>
      <c r="N269" s="158" t="s">
        <v>41</v>
      </c>
      <c r="O269" s="159">
        <v>2.29</v>
      </c>
      <c r="P269" s="159">
        <f>O269*H269</f>
        <v>11.45</v>
      </c>
      <c r="Q269" s="159">
        <v>3.0000000000000001E-5</v>
      </c>
      <c r="R269" s="159">
        <f>Q269*H269</f>
        <v>1.5000000000000001E-4</v>
      </c>
      <c r="S269" s="159">
        <v>0</v>
      </c>
      <c r="T269" s="160">
        <f>S269*H269</f>
        <v>0</v>
      </c>
      <c r="AR269" s="22" t="s">
        <v>134</v>
      </c>
      <c r="AT269" s="22" t="s">
        <v>129</v>
      </c>
      <c r="AU269" s="22" t="s">
        <v>80</v>
      </c>
      <c r="AY269" s="22" t="s">
        <v>127</v>
      </c>
      <c r="BE269" s="161">
        <f>IF(N269="základní",J269,0)</f>
        <v>0</v>
      </c>
      <c r="BF269" s="161">
        <f>IF(N269="snížená",J269,0)</f>
        <v>0</v>
      </c>
      <c r="BG269" s="161">
        <f>IF(N269="zákl. přenesená",J269,0)</f>
        <v>0</v>
      </c>
      <c r="BH269" s="161">
        <f>IF(N269="sníž. přenesená",J269,0)</f>
        <v>0</v>
      </c>
      <c r="BI269" s="161">
        <f>IF(N269="nulová",J269,0)</f>
        <v>0</v>
      </c>
      <c r="BJ269" s="22" t="s">
        <v>75</v>
      </c>
      <c r="BK269" s="161">
        <f>ROUND(I269*H269,2)</f>
        <v>0</v>
      </c>
      <c r="BL269" s="22" t="s">
        <v>134</v>
      </c>
      <c r="BM269" s="22" t="s">
        <v>1072</v>
      </c>
    </row>
    <row r="270" spans="2:65" s="1" customFormat="1" ht="27">
      <c r="B270" s="36"/>
      <c r="D270" s="162" t="s">
        <v>136</v>
      </c>
      <c r="F270" s="163" t="s">
        <v>1073</v>
      </c>
      <c r="L270" s="36"/>
      <c r="M270" s="164"/>
      <c r="N270" s="37"/>
      <c r="O270" s="37"/>
      <c r="P270" s="37"/>
      <c r="Q270" s="37"/>
      <c r="R270" s="37"/>
      <c r="S270" s="37"/>
      <c r="T270" s="65"/>
      <c r="AT270" s="22" t="s">
        <v>136</v>
      </c>
      <c r="AU270" s="22" t="s">
        <v>80</v>
      </c>
    </row>
    <row r="271" spans="2:65" s="11" customFormat="1">
      <c r="B271" s="165"/>
      <c r="D271" s="162" t="s">
        <v>138</v>
      </c>
      <c r="E271" s="166" t="s">
        <v>5</v>
      </c>
      <c r="F271" s="167" t="s">
        <v>157</v>
      </c>
      <c r="H271" s="168">
        <v>5</v>
      </c>
      <c r="L271" s="165"/>
      <c r="M271" s="169"/>
      <c r="N271" s="170"/>
      <c r="O271" s="170"/>
      <c r="P271" s="170"/>
      <c r="Q271" s="170"/>
      <c r="R271" s="170"/>
      <c r="S271" s="170"/>
      <c r="T271" s="171"/>
      <c r="AT271" s="166" t="s">
        <v>138</v>
      </c>
      <c r="AU271" s="166" t="s">
        <v>80</v>
      </c>
      <c r="AV271" s="11" t="s">
        <v>80</v>
      </c>
      <c r="AW271" s="11" t="s">
        <v>33</v>
      </c>
      <c r="AX271" s="11" t="s">
        <v>75</v>
      </c>
      <c r="AY271" s="166" t="s">
        <v>127</v>
      </c>
    </row>
    <row r="272" spans="2:65" s="1" customFormat="1" ht="14.45" customHeight="1">
      <c r="B272" s="150"/>
      <c r="C272" s="186" t="s">
        <v>384</v>
      </c>
      <c r="D272" s="186" t="s">
        <v>289</v>
      </c>
      <c r="E272" s="187" t="s">
        <v>1074</v>
      </c>
      <c r="F272" s="188" t="s">
        <v>1075</v>
      </c>
      <c r="G272" s="189" t="s">
        <v>155</v>
      </c>
      <c r="H272" s="190">
        <v>5.2</v>
      </c>
      <c r="I272" s="191"/>
      <c r="J272" s="191">
        <f>ROUND(I272*H272,2)</f>
        <v>0</v>
      </c>
      <c r="K272" s="188" t="s">
        <v>133</v>
      </c>
      <c r="L272" s="192"/>
      <c r="M272" s="193" t="s">
        <v>5</v>
      </c>
      <c r="N272" s="194" t="s">
        <v>41</v>
      </c>
      <c r="O272" s="159">
        <v>0</v>
      </c>
      <c r="P272" s="159">
        <f>O272*H272</f>
        <v>0</v>
      </c>
      <c r="Q272" s="159">
        <v>1.23E-2</v>
      </c>
      <c r="R272" s="159">
        <f>Q272*H272</f>
        <v>6.3960000000000003E-2</v>
      </c>
      <c r="S272" s="159">
        <v>0</v>
      </c>
      <c r="T272" s="160">
        <f>S272*H272</f>
        <v>0</v>
      </c>
      <c r="AR272" s="22" t="s">
        <v>175</v>
      </c>
      <c r="AT272" s="22" t="s">
        <v>289</v>
      </c>
      <c r="AU272" s="22" t="s">
        <v>80</v>
      </c>
      <c r="AY272" s="22" t="s">
        <v>127</v>
      </c>
      <c r="BE272" s="161">
        <f>IF(N272="základní",J272,0)</f>
        <v>0</v>
      </c>
      <c r="BF272" s="161">
        <f>IF(N272="snížená",J272,0)</f>
        <v>0</v>
      </c>
      <c r="BG272" s="161">
        <f>IF(N272="zákl. přenesená",J272,0)</f>
        <v>0</v>
      </c>
      <c r="BH272" s="161">
        <f>IF(N272="sníž. přenesená",J272,0)</f>
        <v>0</v>
      </c>
      <c r="BI272" s="161">
        <f>IF(N272="nulová",J272,0)</f>
        <v>0</v>
      </c>
      <c r="BJ272" s="22" t="s">
        <v>75</v>
      </c>
      <c r="BK272" s="161">
        <f>ROUND(I272*H272,2)</f>
        <v>0</v>
      </c>
      <c r="BL272" s="22" t="s">
        <v>134</v>
      </c>
      <c r="BM272" s="22" t="s">
        <v>1076</v>
      </c>
    </row>
    <row r="273" spans="2:65" s="1" customFormat="1">
      <c r="B273" s="36"/>
      <c r="D273" s="162" t="s">
        <v>136</v>
      </c>
      <c r="F273" s="163" t="s">
        <v>1075</v>
      </c>
      <c r="L273" s="36"/>
      <c r="M273" s="164"/>
      <c r="N273" s="37"/>
      <c r="O273" s="37"/>
      <c r="P273" s="37"/>
      <c r="Q273" s="37"/>
      <c r="R273" s="37"/>
      <c r="S273" s="37"/>
      <c r="T273" s="65"/>
      <c r="AT273" s="22" t="s">
        <v>136</v>
      </c>
      <c r="AU273" s="22" t="s">
        <v>80</v>
      </c>
    </row>
    <row r="274" spans="2:65" s="11" customFormat="1">
      <c r="B274" s="165"/>
      <c r="D274" s="162" t="s">
        <v>138</v>
      </c>
      <c r="E274" s="166" t="s">
        <v>5</v>
      </c>
      <c r="F274" s="167" t="s">
        <v>1077</v>
      </c>
      <c r="H274" s="168">
        <v>5.15</v>
      </c>
      <c r="L274" s="165"/>
      <c r="M274" s="169"/>
      <c r="N274" s="170"/>
      <c r="O274" s="170"/>
      <c r="P274" s="170"/>
      <c r="Q274" s="170"/>
      <c r="R274" s="170"/>
      <c r="S274" s="170"/>
      <c r="T274" s="171"/>
      <c r="AT274" s="166" t="s">
        <v>138</v>
      </c>
      <c r="AU274" s="166" t="s">
        <v>80</v>
      </c>
      <c r="AV274" s="11" t="s">
        <v>80</v>
      </c>
      <c r="AW274" s="11" t="s">
        <v>33</v>
      </c>
      <c r="AX274" s="11" t="s">
        <v>70</v>
      </c>
      <c r="AY274" s="166" t="s">
        <v>127</v>
      </c>
    </row>
    <row r="275" spans="2:65" s="12" customFormat="1">
      <c r="B275" s="172"/>
      <c r="D275" s="162" t="s">
        <v>138</v>
      </c>
      <c r="E275" s="173" t="s">
        <v>5</v>
      </c>
      <c r="F275" s="174" t="s">
        <v>141</v>
      </c>
      <c r="H275" s="175">
        <v>5.15</v>
      </c>
      <c r="L275" s="172"/>
      <c r="M275" s="176"/>
      <c r="N275" s="177"/>
      <c r="O275" s="177"/>
      <c r="P275" s="177"/>
      <c r="Q275" s="177"/>
      <c r="R275" s="177"/>
      <c r="S275" s="177"/>
      <c r="T275" s="178"/>
      <c r="AT275" s="173" t="s">
        <v>138</v>
      </c>
      <c r="AU275" s="173" t="s">
        <v>80</v>
      </c>
      <c r="AV275" s="12" t="s">
        <v>134</v>
      </c>
      <c r="AW275" s="12" t="s">
        <v>33</v>
      </c>
      <c r="AX275" s="12" t="s">
        <v>70</v>
      </c>
      <c r="AY275" s="173" t="s">
        <v>127</v>
      </c>
    </row>
    <row r="276" spans="2:65" s="11" customFormat="1">
      <c r="B276" s="165"/>
      <c r="D276" s="162" t="s">
        <v>138</v>
      </c>
      <c r="E276" s="166" t="s">
        <v>5</v>
      </c>
      <c r="F276" s="167" t="s">
        <v>1078</v>
      </c>
      <c r="H276" s="168">
        <v>5.2</v>
      </c>
      <c r="L276" s="165"/>
      <c r="M276" s="169"/>
      <c r="N276" s="170"/>
      <c r="O276" s="170"/>
      <c r="P276" s="170"/>
      <c r="Q276" s="170"/>
      <c r="R276" s="170"/>
      <c r="S276" s="170"/>
      <c r="T276" s="171"/>
      <c r="AT276" s="166" t="s">
        <v>138</v>
      </c>
      <c r="AU276" s="166" t="s">
        <v>80</v>
      </c>
      <c r="AV276" s="11" t="s">
        <v>80</v>
      </c>
      <c r="AW276" s="11" t="s">
        <v>33</v>
      </c>
      <c r="AX276" s="11" t="s">
        <v>75</v>
      </c>
      <c r="AY276" s="166" t="s">
        <v>127</v>
      </c>
    </row>
    <row r="277" spans="2:65" s="1" customFormat="1" ht="14.45" customHeight="1">
      <c r="B277" s="150"/>
      <c r="C277" s="151" t="s">
        <v>390</v>
      </c>
      <c r="D277" s="151" t="s">
        <v>129</v>
      </c>
      <c r="E277" s="152" t="s">
        <v>1079</v>
      </c>
      <c r="F277" s="153" t="s">
        <v>1080</v>
      </c>
      <c r="G277" s="154" t="s">
        <v>375</v>
      </c>
      <c r="H277" s="155">
        <v>305.74</v>
      </c>
      <c r="I277" s="156"/>
      <c r="J277" s="156">
        <f>ROUND(I277*H277,2)</f>
        <v>0</v>
      </c>
      <c r="K277" s="153" t="s">
        <v>133</v>
      </c>
      <c r="L277" s="36"/>
      <c r="M277" s="157" t="s">
        <v>5</v>
      </c>
      <c r="N277" s="158" t="s">
        <v>41</v>
      </c>
      <c r="O277" s="159">
        <v>9.9000000000000005E-2</v>
      </c>
      <c r="P277" s="159">
        <f>O277*H277</f>
        <v>30.268260000000001</v>
      </c>
      <c r="Q277" s="159">
        <v>0</v>
      </c>
      <c r="R277" s="159">
        <f>Q277*H277</f>
        <v>0</v>
      </c>
      <c r="S277" s="159">
        <v>0</v>
      </c>
      <c r="T277" s="160">
        <f>S277*H277</f>
        <v>0</v>
      </c>
      <c r="AR277" s="22" t="s">
        <v>134</v>
      </c>
      <c r="AT277" s="22" t="s">
        <v>129</v>
      </c>
      <c r="AU277" s="22" t="s">
        <v>80</v>
      </c>
      <c r="AY277" s="22" t="s">
        <v>127</v>
      </c>
      <c r="BE277" s="161">
        <f>IF(N277="základní",J277,0)</f>
        <v>0</v>
      </c>
      <c r="BF277" s="161">
        <f>IF(N277="snížená",J277,0)</f>
        <v>0</v>
      </c>
      <c r="BG277" s="161">
        <f>IF(N277="zákl. přenesená",J277,0)</f>
        <v>0</v>
      </c>
      <c r="BH277" s="161">
        <f>IF(N277="sníž. přenesená",J277,0)</f>
        <v>0</v>
      </c>
      <c r="BI277" s="161">
        <f>IF(N277="nulová",J277,0)</f>
        <v>0</v>
      </c>
      <c r="BJ277" s="22" t="s">
        <v>75</v>
      </c>
      <c r="BK277" s="161">
        <f>ROUND(I277*H277,2)</f>
        <v>0</v>
      </c>
      <c r="BL277" s="22" t="s">
        <v>134</v>
      </c>
      <c r="BM277" s="22" t="s">
        <v>1081</v>
      </c>
    </row>
    <row r="278" spans="2:65" s="1" customFormat="1">
      <c r="B278" s="36"/>
      <c r="D278" s="162" t="s">
        <v>136</v>
      </c>
      <c r="F278" s="163" t="s">
        <v>1082</v>
      </c>
      <c r="L278" s="36"/>
      <c r="M278" s="164"/>
      <c r="N278" s="37"/>
      <c r="O278" s="37"/>
      <c r="P278" s="37"/>
      <c r="Q278" s="37"/>
      <c r="R278" s="37"/>
      <c r="S278" s="37"/>
      <c r="T278" s="65"/>
      <c r="AT278" s="22" t="s">
        <v>136</v>
      </c>
      <c r="AU278" s="22" t="s">
        <v>80</v>
      </c>
    </row>
    <row r="279" spans="2:65" s="11" customFormat="1">
      <c r="B279" s="165"/>
      <c r="D279" s="162" t="s">
        <v>138</v>
      </c>
      <c r="E279" s="166" t="s">
        <v>5</v>
      </c>
      <c r="F279" s="167" t="s">
        <v>986</v>
      </c>
      <c r="H279" s="168">
        <v>305.74</v>
      </c>
      <c r="L279" s="165"/>
      <c r="M279" s="169"/>
      <c r="N279" s="170"/>
      <c r="O279" s="170"/>
      <c r="P279" s="170"/>
      <c r="Q279" s="170"/>
      <c r="R279" s="170"/>
      <c r="S279" s="170"/>
      <c r="T279" s="171"/>
      <c r="AT279" s="166" t="s">
        <v>138</v>
      </c>
      <c r="AU279" s="166" t="s">
        <v>80</v>
      </c>
      <c r="AV279" s="11" t="s">
        <v>80</v>
      </c>
      <c r="AW279" s="11" t="s">
        <v>33</v>
      </c>
      <c r="AX279" s="11" t="s">
        <v>75</v>
      </c>
      <c r="AY279" s="166" t="s">
        <v>127</v>
      </c>
    </row>
    <row r="280" spans="2:65" s="1" customFormat="1" ht="22.9" customHeight="1">
      <c r="B280" s="150"/>
      <c r="C280" s="151" t="s">
        <v>397</v>
      </c>
      <c r="D280" s="151" t="s">
        <v>129</v>
      </c>
      <c r="E280" s="152" t="s">
        <v>1083</v>
      </c>
      <c r="F280" s="153" t="s">
        <v>1084</v>
      </c>
      <c r="G280" s="154" t="s">
        <v>155</v>
      </c>
      <c r="H280" s="155">
        <v>12</v>
      </c>
      <c r="I280" s="156"/>
      <c r="J280" s="156">
        <f>ROUND(I280*H280,2)</f>
        <v>0</v>
      </c>
      <c r="K280" s="153" t="s">
        <v>5</v>
      </c>
      <c r="L280" s="36"/>
      <c r="M280" s="157" t="s">
        <v>5</v>
      </c>
      <c r="N280" s="158" t="s">
        <v>41</v>
      </c>
      <c r="O280" s="159">
        <v>23.08</v>
      </c>
      <c r="P280" s="159">
        <f>O280*H280</f>
        <v>276.95999999999998</v>
      </c>
      <c r="Q280" s="159">
        <v>0.47166000000000002</v>
      </c>
      <c r="R280" s="159">
        <f>Q280*H280</f>
        <v>5.6599200000000005</v>
      </c>
      <c r="S280" s="159">
        <v>0</v>
      </c>
      <c r="T280" s="160">
        <f>S280*H280</f>
        <v>0</v>
      </c>
      <c r="AR280" s="22" t="s">
        <v>134</v>
      </c>
      <c r="AT280" s="22" t="s">
        <v>129</v>
      </c>
      <c r="AU280" s="22" t="s">
        <v>80</v>
      </c>
      <c r="AY280" s="22" t="s">
        <v>127</v>
      </c>
      <c r="BE280" s="161">
        <f>IF(N280="základní",J280,0)</f>
        <v>0</v>
      </c>
      <c r="BF280" s="161">
        <f>IF(N280="snížená",J280,0)</f>
        <v>0</v>
      </c>
      <c r="BG280" s="161">
        <f>IF(N280="zákl. přenesená",J280,0)</f>
        <v>0</v>
      </c>
      <c r="BH280" s="161">
        <f>IF(N280="sníž. přenesená",J280,0)</f>
        <v>0</v>
      </c>
      <c r="BI280" s="161">
        <f>IF(N280="nulová",J280,0)</f>
        <v>0</v>
      </c>
      <c r="BJ280" s="22" t="s">
        <v>75</v>
      </c>
      <c r="BK280" s="161">
        <f>ROUND(I280*H280,2)</f>
        <v>0</v>
      </c>
      <c r="BL280" s="22" t="s">
        <v>134</v>
      </c>
      <c r="BM280" s="22" t="s">
        <v>1085</v>
      </c>
    </row>
    <row r="281" spans="2:65" s="11" customFormat="1">
      <c r="B281" s="165"/>
      <c r="D281" s="162" t="s">
        <v>138</v>
      </c>
      <c r="E281" s="166" t="s">
        <v>5</v>
      </c>
      <c r="F281" s="167" t="s">
        <v>202</v>
      </c>
      <c r="H281" s="168">
        <v>12</v>
      </c>
      <c r="L281" s="165"/>
      <c r="M281" s="169"/>
      <c r="N281" s="170"/>
      <c r="O281" s="170"/>
      <c r="P281" s="170"/>
      <c r="Q281" s="170"/>
      <c r="R281" s="170"/>
      <c r="S281" s="170"/>
      <c r="T281" s="171"/>
      <c r="AT281" s="166" t="s">
        <v>138</v>
      </c>
      <c r="AU281" s="166" t="s">
        <v>80</v>
      </c>
      <c r="AV281" s="11" t="s">
        <v>80</v>
      </c>
      <c r="AW281" s="11" t="s">
        <v>33</v>
      </c>
      <c r="AX281" s="11" t="s">
        <v>75</v>
      </c>
      <c r="AY281" s="166" t="s">
        <v>127</v>
      </c>
    </row>
    <row r="282" spans="2:65" s="1" customFormat="1" ht="14.45" customHeight="1">
      <c r="B282" s="150"/>
      <c r="C282" s="151" t="s">
        <v>403</v>
      </c>
      <c r="D282" s="151" t="s">
        <v>129</v>
      </c>
      <c r="E282" s="152" t="s">
        <v>1086</v>
      </c>
      <c r="F282" s="153" t="s">
        <v>1087</v>
      </c>
      <c r="G282" s="154" t="s">
        <v>155</v>
      </c>
      <c r="H282" s="155">
        <v>7</v>
      </c>
      <c r="I282" s="156"/>
      <c r="J282" s="156">
        <f>ROUND(I282*H282,2)</f>
        <v>0</v>
      </c>
      <c r="K282" s="153" t="s">
        <v>133</v>
      </c>
      <c r="L282" s="36"/>
      <c r="M282" s="157" t="s">
        <v>5</v>
      </c>
      <c r="N282" s="158" t="s">
        <v>41</v>
      </c>
      <c r="O282" s="159">
        <v>1.5620000000000001</v>
      </c>
      <c r="P282" s="159">
        <f>O282*H282</f>
        <v>10.934000000000001</v>
      </c>
      <c r="Q282" s="159">
        <v>9.1800000000000007E-3</v>
      </c>
      <c r="R282" s="159">
        <f>Q282*H282</f>
        <v>6.4260000000000012E-2</v>
      </c>
      <c r="S282" s="159">
        <v>0</v>
      </c>
      <c r="T282" s="160">
        <f>S282*H282</f>
        <v>0</v>
      </c>
      <c r="AR282" s="22" t="s">
        <v>134</v>
      </c>
      <c r="AT282" s="22" t="s">
        <v>129</v>
      </c>
      <c r="AU282" s="22" t="s">
        <v>80</v>
      </c>
      <c r="AY282" s="22" t="s">
        <v>127</v>
      </c>
      <c r="BE282" s="161">
        <f>IF(N282="základní",J282,0)</f>
        <v>0</v>
      </c>
      <c r="BF282" s="161">
        <f>IF(N282="snížená",J282,0)</f>
        <v>0</v>
      </c>
      <c r="BG282" s="161">
        <f>IF(N282="zákl. přenesená",J282,0)</f>
        <v>0</v>
      </c>
      <c r="BH282" s="161">
        <f>IF(N282="sníž. přenesená",J282,0)</f>
        <v>0</v>
      </c>
      <c r="BI282" s="161">
        <f>IF(N282="nulová",J282,0)</f>
        <v>0</v>
      </c>
      <c r="BJ282" s="22" t="s">
        <v>75</v>
      </c>
      <c r="BK282" s="161">
        <f>ROUND(I282*H282,2)</f>
        <v>0</v>
      </c>
      <c r="BL282" s="22" t="s">
        <v>134</v>
      </c>
      <c r="BM282" s="22" t="s">
        <v>1088</v>
      </c>
    </row>
    <row r="283" spans="2:65" s="1" customFormat="1">
      <c r="B283" s="36"/>
      <c r="D283" s="162" t="s">
        <v>136</v>
      </c>
      <c r="F283" s="163" t="s">
        <v>1087</v>
      </c>
      <c r="L283" s="36"/>
      <c r="M283" s="164"/>
      <c r="N283" s="37"/>
      <c r="O283" s="37"/>
      <c r="P283" s="37"/>
      <c r="Q283" s="37"/>
      <c r="R283" s="37"/>
      <c r="S283" s="37"/>
      <c r="T283" s="65"/>
      <c r="AT283" s="22" t="s">
        <v>136</v>
      </c>
      <c r="AU283" s="22" t="s">
        <v>80</v>
      </c>
    </row>
    <row r="284" spans="2:65" s="11" customFormat="1">
      <c r="B284" s="165"/>
      <c r="D284" s="162" t="s">
        <v>138</v>
      </c>
      <c r="E284" s="166" t="s">
        <v>5</v>
      </c>
      <c r="F284" s="167" t="s">
        <v>1089</v>
      </c>
      <c r="H284" s="168">
        <v>7</v>
      </c>
      <c r="L284" s="165"/>
      <c r="M284" s="169"/>
      <c r="N284" s="170"/>
      <c r="O284" s="170"/>
      <c r="P284" s="170"/>
      <c r="Q284" s="170"/>
      <c r="R284" s="170"/>
      <c r="S284" s="170"/>
      <c r="T284" s="171"/>
      <c r="AT284" s="166" t="s">
        <v>138</v>
      </c>
      <c r="AU284" s="166" t="s">
        <v>80</v>
      </c>
      <c r="AV284" s="11" t="s">
        <v>80</v>
      </c>
      <c r="AW284" s="11" t="s">
        <v>33</v>
      </c>
      <c r="AX284" s="11" t="s">
        <v>75</v>
      </c>
      <c r="AY284" s="166" t="s">
        <v>127</v>
      </c>
    </row>
    <row r="285" spans="2:65" s="1" customFormat="1" ht="22.9" customHeight="1">
      <c r="B285" s="150"/>
      <c r="C285" s="186" t="s">
        <v>411</v>
      </c>
      <c r="D285" s="186" t="s">
        <v>289</v>
      </c>
      <c r="E285" s="187" t="s">
        <v>1090</v>
      </c>
      <c r="F285" s="188" t="s">
        <v>1091</v>
      </c>
      <c r="G285" s="189" t="s">
        <v>155</v>
      </c>
      <c r="H285" s="190">
        <v>3.03</v>
      </c>
      <c r="I285" s="191"/>
      <c r="J285" s="191">
        <f>ROUND(I285*H285,2)</f>
        <v>0</v>
      </c>
      <c r="K285" s="188" t="s">
        <v>133</v>
      </c>
      <c r="L285" s="192"/>
      <c r="M285" s="193" t="s">
        <v>5</v>
      </c>
      <c r="N285" s="194" t="s">
        <v>41</v>
      </c>
      <c r="O285" s="159">
        <v>0</v>
      </c>
      <c r="P285" s="159">
        <f>O285*H285</f>
        <v>0</v>
      </c>
      <c r="Q285" s="159">
        <v>0.254</v>
      </c>
      <c r="R285" s="159">
        <f>Q285*H285</f>
        <v>0.76961999999999997</v>
      </c>
      <c r="S285" s="159">
        <v>0</v>
      </c>
      <c r="T285" s="160">
        <f>S285*H285</f>
        <v>0</v>
      </c>
      <c r="AR285" s="22" t="s">
        <v>175</v>
      </c>
      <c r="AT285" s="22" t="s">
        <v>289</v>
      </c>
      <c r="AU285" s="22" t="s">
        <v>80</v>
      </c>
      <c r="AY285" s="22" t="s">
        <v>127</v>
      </c>
      <c r="BE285" s="161">
        <f>IF(N285="základní",J285,0)</f>
        <v>0</v>
      </c>
      <c r="BF285" s="161">
        <f>IF(N285="snížená",J285,0)</f>
        <v>0</v>
      </c>
      <c r="BG285" s="161">
        <f>IF(N285="zákl. přenesená",J285,0)</f>
        <v>0</v>
      </c>
      <c r="BH285" s="161">
        <f>IF(N285="sníž. přenesená",J285,0)</f>
        <v>0</v>
      </c>
      <c r="BI285" s="161">
        <f>IF(N285="nulová",J285,0)</f>
        <v>0</v>
      </c>
      <c r="BJ285" s="22" t="s">
        <v>75</v>
      </c>
      <c r="BK285" s="161">
        <f>ROUND(I285*H285,2)</f>
        <v>0</v>
      </c>
      <c r="BL285" s="22" t="s">
        <v>134</v>
      </c>
      <c r="BM285" s="22" t="s">
        <v>1092</v>
      </c>
    </row>
    <row r="286" spans="2:65" s="1" customFormat="1">
      <c r="B286" s="36"/>
      <c r="D286" s="162" t="s">
        <v>136</v>
      </c>
      <c r="F286" s="163" t="s">
        <v>1093</v>
      </c>
      <c r="L286" s="36"/>
      <c r="M286" s="164"/>
      <c r="N286" s="37"/>
      <c r="O286" s="37"/>
      <c r="P286" s="37"/>
      <c r="Q286" s="37"/>
      <c r="R286" s="37"/>
      <c r="S286" s="37"/>
      <c r="T286" s="65"/>
      <c r="AT286" s="22" t="s">
        <v>136</v>
      </c>
      <c r="AU286" s="22" t="s">
        <v>80</v>
      </c>
    </row>
    <row r="287" spans="2:65" s="11" customFormat="1">
      <c r="B287" s="165"/>
      <c r="D287" s="162" t="s">
        <v>138</v>
      </c>
      <c r="E287" s="166" t="s">
        <v>5</v>
      </c>
      <c r="F287" s="167" t="s">
        <v>427</v>
      </c>
      <c r="H287" s="168">
        <v>3.03</v>
      </c>
      <c r="L287" s="165"/>
      <c r="M287" s="169"/>
      <c r="N287" s="170"/>
      <c r="O287" s="170"/>
      <c r="P287" s="170"/>
      <c r="Q287" s="170"/>
      <c r="R287" s="170"/>
      <c r="S287" s="170"/>
      <c r="T287" s="171"/>
      <c r="AT287" s="166" t="s">
        <v>138</v>
      </c>
      <c r="AU287" s="166" t="s">
        <v>80</v>
      </c>
      <c r="AV287" s="11" t="s">
        <v>80</v>
      </c>
      <c r="AW287" s="11" t="s">
        <v>33</v>
      </c>
      <c r="AX287" s="11" t="s">
        <v>75</v>
      </c>
      <c r="AY287" s="166" t="s">
        <v>127</v>
      </c>
    </row>
    <row r="288" spans="2:65" s="1" customFormat="1" ht="22.9" customHeight="1">
      <c r="B288" s="150"/>
      <c r="C288" s="186" t="s">
        <v>417</v>
      </c>
      <c r="D288" s="186" t="s">
        <v>289</v>
      </c>
      <c r="E288" s="187" t="s">
        <v>1094</v>
      </c>
      <c r="F288" s="188" t="s">
        <v>1095</v>
      </c>
      <c r="G288" s="189" t="s">
        <v>155</v>
      </c>
      <c r="H288" s="190">
        <v>4.04</v>
      </c>
      <c r="I288" s="191"/>
      <c r="J288" s="191">
        <f>ROUND(I288*H288,2)</f>
        <v>0</v>
      </c>
      <c r="K288" s="188" t="s">
        <v>133</v>
      </c>
      <c r="L288" s="192"/>
      <c r="M288" s="193" t="s">
        <v>5</v>
      </c>
      <c r="N288" s="194" t="s">
        <v>41</v>
      </c>
      <c r="O288" s="159">
        <v>0</v>
      </c>
      <c r="P288" s="159">
        <f>O288*H288</f>
        <v>0</v>
      </c>
      <c r="Q288" s="159">
        <v>0.50600000000000001</v>
      </c>
      <c r="R288" s="159">
        <f>Q288*H288</f>
        <v>2.0442399999999998</v>
      </c>
      <c r="S288" s="159">
        <v>0</v>
      </c>
      <c r="T288" s="160">
        <f>S288*H288</f>
        <v>0</v>
      </c>
      <c r="AR288" s="22" t="s">
        <v>175</v>
      </c>
      <c r="AT288" s="22" t="s">
        <v>289</v>
      </c>
      <c r="AU288" s="22" t="s">
        <v>80</v>
      </c>
      <c r="AY288" s="22" t="s">
        <v>127</v>
      </c>
      <c r="BE288" s="161">
        <f>IF(N288="základní",J288,0)</f>
        <v>0</v>
      </c>
      <c r="BF288" s="161">
        <f>IF(N288="snížená",J288,0)</f>
        <v>0</v>
      </c>
      <c r="BG288" s="161">
        <f>IF(N288="zákl. přenesená",J288,0)</f>
        <v>0</v>
      </c>
      <c r="BH288" s="161">
        <f>IF(N288="sníž. přenesená",J288,0)</f>
        <v>0</v>
      </c>
      <c r="BI288" s="161">
        <f>IF(N288="nulová",J288,0)</f>
        <v>0</v>
      </c>
      <c r="BJ288" s="22" t="s">
        <v>75</v>
      </c>
      <c r="BK288" s="161">
        <f>ROUND(I288*H288,2)</f>
        <v>0</v>
      </c>
      <c r="BL288" s="22" t="s">
        <v>134</v>
      </c>
      <c r="BM288" s="22" t="s">
        <v>1096</v>
      </c>
    </row>
    <row r="289" spans="2:65" s="1" customFormat="1">
      <c r="B289" s="36"/>
      <c r="D289" s="162" t="s">
        <v>136</v>
      </c>
      <c r="F289" s="163" t="s">
        <v>1095</v>
      </c>
      <c r="L289" s="36"/>
      <c r="M289" s="164"/>
      <c r="N289" s="37"/>
      <c r="O289" s="37"/>
      <c r="P289" s="37"/>
      <c r="Q289" s="37"/>
      <c r="R289" s="37"/>
      <c r="S289" s="37"/>
      <c r="T289" s="65"/>
      <c r="AT289" s="22" t="s">
        <v>136</v>
      </c>
      <c r="AU289" s="22" t="s">
        <v>80</v>
      </c>
    </row>
    <row r="290" spans="2:65" s="11" customFormat="1">
      <c r="B290" s="165"/>
      <c r="D290" s="162" t="s">
        <v>138</v>
      </c>
      <c r="E290" s="166" t="s">
        <v>5</v>
      </c>
      <c r="F290" s="167" t="s">
        <v>1035</v>
      </c>
      <c r="H290" s="168">
        <v>4.04</v>
      </c>
      <c r="L290" s="165"/>
      <c r="M290" s="169"/>
      <c r="N290" s="170"/>
      <c r="O290" s="170"/>
      <c r="P290" s="170"/>
      <c r="Q290" s="170"/>
      <c r="R290" s="170"/>
      <c r="S290" s="170"/>
      <c r="T290" s="171"/>
      <c r="AT290" s="166" t="s">
        <v>138</v>
      </c>
      <c r="AU290" s="166" t="s">
        <v>80</v>
      </c>
      <c r="AV290" s="11" t="s">
        <v>80</v>
      </c>
      <c r="AW290" s="11" t="s">
        <v>33</v>
      </c>
      <c r="AX290" s="11" t="s">
        <v>75</v>
      </c>
      <c r="AY290" s="166" t="s">
        <v>127</v>
      </c>
    </row>
    <row r="291" spans="2:65" s="1" customFormat="1" ht="22.9" customHeight="1">
      <c r="B291" s="150"/>
      <c r="C291" s="151" t="s">
        <v>423</v>
      </c>
      <c r="D291" s="151" t="s">
        <v>129</v>
      </c>
      <c r="E291" s="152" t="s">
        <v>1097</v>
      </c>
      <c r="F291" s="153" t="s">
        <v>1098</v>
      </c>
      <c r="G291" s="154" t="s">
        <v>155</v>
      </c>
      <c r="H291" s="155">
        <v>10</v>
      </c>
      <c r="I291" s="156"/>
      <c r="J291" s="156">
        <f>ROUND(I291*H291,2)</f>
        <v>0</v>
      </c>
      <c r="K291" s="153" t="s">
        <v>133</v>
      </c>
      <c r="L291" s="36"/>
      <c r="M291" s="157" t="s">
        <v>5</v>
      </c>
      <c r="N291" s="158" t="s">
        <v>41</v>
      </c>
      <c r="O291" s="159">
        <v>2.08</v>
      </c>
      <c r="P291" s="159">
        <f>O291*H291</f>
        <v>20.8</v>
      </c>
      <c r="Q291" s="159">
        <v>2.7529999999999999E-2</v>
      </c>
      <c r="R291" s="159">
        <f>Q291*H291</f>
        <v>0.27529999999999999</v>
      </c>
      <c r="S291" s="159">
        <v>0</v>
      </c>
      <c r="T291" s="160">
        <f>S291*H291</f>
        <v>0</v>
      </c>
      <c r="AR291" s="22" t="s">
        <v>134</v>
      </c>
      <c r="AT291" s="22" t="s">
        <v>129</v>
      </c>
      <c r="AU291" s="22" t="s">
        <v>80</v>
      </c>
      <c r="AY291" s="22" t="s">
        <v>127</v>
      </c>
      <c r="BE291" s="161">
        <f>IF(N291="základní",J291,0)</f>
        <v>0</v>
      </c>
      <c r="BF291" s="161">
        <f>IF(N291="snížená",J291,0)</f>
        <v>0</v>
      </c>
      <c r="BG291" s="161">
        <f>IF(N291="zákl. přenesená",J291,0)</f>
        <v>0</v>
      </c>
      <c r="BH291" s="161">
        <f>IF(N291="sníž. přenesená",J291,0)</f>
        <v>0</v>
      </c>
      <c r="BI291" s="161">
        <f>IF(N291="nulová",J291,0)</f>
        <v>0</v>
      </c>
      <c r="BJ291" s="22" t="s">
        <v>75</v>
      </c>
      <c r="BK291" s="161">
        <f>ROUND(I291*H291,2)</f>
        <v>0</v>
      </c>
      <c r="BL291" s="22" t="s">
        <v>134</v>
      </c>
      <c r="BM291" s="22" t="s">
        <v>1099</v>
      </c>
    </row>
    <row r="292" spans="2:65" s="1" customFormat="1">
      <c r="B292" s="36"/>
      <c r="D292" s="162" t="s">
        <v>136</v>
      </c>
      <c r="F292" s="163" t="s">
        <v>1098</v>
      </c>
      <c r="L292" s="36"/>
      <c r="M292" s="164"/>
      <c r="N292" s="37"/>
      <c r="O292" s="37"/>
      <c r="P292" s="37"/>
      <c r="Q292" s="37"/>
      <c r="R292" s="37"/>
      <c r="S292" s="37"/>
      <c r="T292" s="65"/>
      <c r="AT292" s="22" t="s">
        <v>136</v>
      </c>
      <c r="AU292" s="22" t="s">
        <v>80</v>
      </c>
    </row>
    <row r="293" spans="2:65" s="11" customFormat="1">
      <c r="B293" s="165"/>
      <c r="D293" s="162" t="s">
        <v>138</v>
      </c>
      <c r="E293" s="166" t="s">
        <v>5</v>
      </c>
      <c r="F293" s="167" t="s">
        <v>189</v>
      </c>
      <c r="H293" s="168">
        <v>10</v>
      </c>
      <c r="L293" s="165"/>
      <c r="M293" s="169"/>
      <c r="N293" s="170"/>
      <c r="O293" s="170"/>
      <c r="P293" s="170"/>
      <c r="Q293" s="170"/>
      <c r="R293" s="170"/>
      <c r="S293" s="170"/>
      <c r="T293" s="171"/>
      <c r="AT293" s="166" t="s">
        <v>138</v>
      </c>
      <c r="AU293" s="166" t="s">
        <v>80</v>
      </c>
      <c r="AV293" s="11" t="s">
        <v>80</v>
      </c>
      <c r="AW293" s="11" t="s">
        <v>33</v>
      </c>
      <c r="AX293" s="11" t="s">
        <v>75</v>
      </c>
      <c r="AY293" s="166" t="s">
        <v>127</v>
      </c>
    </row>
    <row r="294" spans="2:65" s="1" customFormat="1" ht="22.9" customHeight="1">
      <c r="B294" s="150"/>
      <c r="C294" s="186" t="s">
        <v>428</v>
      </c>
      <c r="D294" s="186" t="s">
        <v>289</v>
      </c>
      <c r="E294" s="187" t="s">
        <v>1100</v>
      </c>
      <c r="F294" s="188" t="s">
        <v>1101</v>
      </c>
      <c r="G294" s="189" t="s">
        <v>155</v>
      </c>
      <c r="H294" s="190">
        <v>10.1</v>
      </c>
      <c r="I294" s="191"/>
      <c r="J294" s="191">
        <f>ROUND(I294*H294,2)</f>
        <v>0</v>
      </c>
      <c r="K294" s="188" t="s">
        <v>5</v>
      </c>
      <c r="L294" s="192"/>
      <c r="M294" s="193" t="s">
        <v>5</v>
      </c>
      <c r="N294" s="194" t="s">
        <v>41</v>
      </c>
      <c r="O294" s="159">
        <v>0</v>
      </c>
      <c r="P294" s="159">
        <f>O294*H294</f>
        <v>0</v>
      </c>
      <c r="Q294" s="159">
        <v>2.1</v>
      </c>
      <c r="R294" s="159">
        <f>Q294*H294</f>
        <v>21.21</v>
      </c>
      <c r="S294" s="159">
        <v>0</v>
      </c>
      <c r="T294" s="160">
        <f>S294*H294</f>
        <v>0</v>
      </c>
      <c r="AR294" s="22" t="s">
        <v>175</v>
      </c>
      <c r="AT294" s="22" t="s">
        <v>289</v>
      </c>
      <c r="AU294" s="22" t="s">
        <v>80</v>
      </c>
      <c r="AY294" s="22" t="s">
        <v>127</v>
      </c>
      <c r="BE294" s="161">
        <f>IF(N294="základní",J294,0)</f>
        <v>0</v>
      </c>
      <c r="BF294" s="161">
        <f>IF(N294="snížená",J294,0)</f>
        <v>0</v>
      </c>
      <c r="BG294" s="161">
        <f>IF(N294="zákl. přenesená",J294,0)</f>
        <v>0</v>
      </c>
      <c r="BH294" s="161">
        <f>IF(N294="sníž. přenesená",J294,0)</f>
        <v>0</v>
      </c>
      <c r="BI294" s="161">
        <f>IF(N294="nulová",J294,0)</f>
        <v>0</v>
      </c>
      <c r="BJ294" s="22" t="s">
        <v>75</v>
      </c>
      <c r="BK294" s="161">
        <f>ROUND(I294*H294,2)</f>
        <v>0</v>
      </c>
      <c r="BL294" s="22" t="s">
        <v>134</v>
      </c>
      <c r="BM294" s="22" t="s">
        <v>1102</v>
      </c>
    </row>
    <row r="295" spans="2:65" s="11" customFormat="1">
      <c r="B295" s="165"/>
      <c r="D295" s="162" t="s">
        <v>138</v>
      </c>
      <c r="E295" s="166" t="s">
        <v>5</v>
      </c>
      <c r="F295" s="167" t="s">
        <v>1103</v>
      </c>
      <c r="H295" s="168">
        <v>10.1</v>
      </c>
      <c r="L295" s="165"/>
      <c r="M295" s="169"/>
      <c r="N295" s="170"/>
      <c r="O295" s="170"/>
      <c r="P295" s="170"/>
      <c r="Q295" s="170"/>
      <c r="R295" s="170"/>
      <c r="S295" s="170"/>
      <c r="T295" s="171"/>
      <c r="AT295" s="166" t="s">
        <v>138</v>
      </c>
      <c r="AU295" s="166" t="s">
        <v>80</v>
      </c>
      <c r="AV295" s="11" t="s">
        <v>80</v>
      </c>
      <c r="AW295" s="11" t="s">
        <v>33</v>
      </c>
      <c r="AX295" s="11" t="s">
        <v>75</v>
      </c>
      <c r="AY295" s="166" t="s">
        <v>127</v>
      </c>
    </row>
    <row r="296" spans="2:65" s="1" customFormat="1" ht="22.9" customHeight="1">
      <c r="B296" s="150"/>
      <c r="C296" s="151" t="s">
        <v>436</v>
      </c>
      <c r="D296" s="151" t="s">
        <v>129</v>
      </c>
      <c r="E296" s="152" t="s">
        <v>1104</v>
      </c>
      <c r="F296" s="153" t="s">
        <v>1105</v>
      </c>
      <c r="G296" s="154" t="s">
        <v>155</v>
      </c>
      <c r="H296" s="155">
        <v>10</v>
      </c>
      <c r="I296" s="156"/>
      <c r="J296" s="156">
        <f>ROUND(I296*H296,2)</f>
        <v>0</v>
      </c>
      <c r="K296" s="153" t="s">
        <v>133</v>
      </c>
      <c r="L296" s="36"/>
      <c r="M296" s="157" t="s">
        <v>5</v>
      </c>
      <c r="N296" s="158" t="s">
        <v>41</v>
      </c>
      <c r="O296" s="159">
        <v>0.81699999999999995</v>
      </c>
      <c r="P296" s="159">
        <f>O296*H296</f>
        <v>8.17</v>
      </c>
      <c r="Q296" s="159">
        <v>3.8260000000000002E-2</v>
      </c>
      <c r="R296" s="159">
        <f>Q296*H296</f>
        <v>0.38260000000000005</v>
      </c>
      <c r="S296" s="159">
        <v>0</v>
      </c>
      <c r="T296" s="160">
        <f>S296*H296</f>
        <v>0</v>
      </c>
      <c r="AR296" s="22" t="s">
        <v>134</v>
      </c>
      <c r="AT296" s="22" t="s">
        <v>129</v>
      </c>
      <c r="AU296" s="22" t="s">
        <v>80</v>
      </c>
      <c r="AY296" s="22" t="s">
        <v>127</v>
      </c>
      <c r="BE296" s="161">
        <f>IF(N296="základní",J296,0)</f>
        <v>0</v>
      </c>
      <c r="BF296" s="161">
        <f>IF(N296="snížená",J296,0)</f>
        <v>0</v>
      </c>
      <c r="BG296" s="161">
        <f>IF(N296="zákl. přenesená",J296,0)</f>
        <v>0</v>
      </c>
      <c r="BH296" s="161">
        <f>IF(N296="sníž. přenesená",J296,0)</f>
        <v>0</v>
      </c>
      <c r="BI296" s="161">
        <f>IF(N296="nulová",J296,0)</f>
        <v>0</v>
      </c>
      <c r="BJ296" s="22" t="s">
        <v>75</v>
      </c>
      <c r="BK296" s="161">
        <f>ROUND(I296*H296,2)</f>
        <v>0</v>
      </c>
      <c r="BL296" s="22" t="s">
        <v>134</v>
      </c>
      <c r="BM296" s="22" t="s">
        <v>1106</v>
      </c>
    </row>
    <row r="297" spans="2:65" s="1" customFormat="1">
      <c r="B297" s="36"/>
      <c r="D297" s="162" t="s">
        <v>136</v>
      </c>
      <c r="F297" s="163" t="s">
        <v>1107</v>
      </c>
      <c r="L297" s="36"/>
      <c r="M297" s="164"/>
      <c r="N297" s="37"/>
      <c r="O297" s="37"/>
      <c r="P297" s="37"/>
      <c r="Q297" s="37"/>
      <c r="R297" s="37"/>
      <c r="S297" s="37"/>
      <c r="T297" s="65"/>
      <c r="AT297" s="22" t="s">
        <v>136</v>
      </c>
      <c r="AU297" s="22" t="s">
        <v>80</v>
      </c>
    </row>
    <row r="298" spans="2:65" s="11" customFormat="1">
      <c r="B298" s="165"/>
      <c r="D298" s="162" t="s">
        <v>138</v>
      </c>
      <c r="E298" s="166" t="s">
        <v>5</v>
      </c>
      <c r="F298" s="167" t="s">
        <v>189</v>
      </c>
      <c r="H298" s="168">
        <v>10</v>
      </c>
      <c r="L298" s="165"/>
      <c r="M298" s="169"/>
      <c r="N298" s="170"/>
      <c r="O298" s="170"/>
      <c r="P298" s="170"/>
      <c r="Q298" s="170"/>
      <c r="R298" s="170"/>
      <c r="S298" s="170"/>
      <c r="T298" s="171"/>
      <c r="AT298" s="166" t="s">
        <v>138</v>
      </c>
      <c r="AU298" s="166" t="s">
        <v>80</v>
      </c>
      <c r="AV298" s="11" t="s">
        <v>80</v>
      </c>
      <c r="AW298" s="11" t="s">
        <v>33</v>
      </c>
      <c r="AX298" s="11" t="s">
        <v>75</v>
      </c>
      <c r="AY298" s="166" t="s">
        <v>127</v>
      </c>
    </row>
    <row r="299" spans="2:65" s="1" customFormat="1" ht="22.9" customHeight="1">
      <c r="B299" s="150"/>
      <c r="C299" s="186" t="s">
        <v>444</v>
      </c>
      <c r="D299" s="186" t="s">
        <v>289</v>
      </c>
      <c r="E299" s="187" t="s">
        <v>1108</v>
      </c>
      <c r="F299" s="188" t="s">
        <v>1109</v>
      </c>
      <c r="G299" s="189" t="s">
        <v>155</v>
      </c>
      <c r="H299" s="190">
        <v>10.1</v>
      </c>
      <c r="I299" s="191"/>
      <c r="J299" s="191">
        <f>ROUND(I299*H299,2)</f>
        <v>0</v>
      </c>
      <c r="K299" s="188" t="s">
        <v>133</v>
      </c>
      <c r="L299" s="192"/>
      <c r="M299" s="193" t="s">
        <v>5</v>
      </c>
      <c r="N299" s="194" t="s">
        <v>41</v>
      </c>
      <c r="O299" s="159">
        <v>0</v>
      </c>
      <c r="P299" s="159">
        <f>O299*H299</f>
        <v>0</v>
      </c>
      <c r="Q299" s="159">
        <v>0.52100000000000002</v>
      </c>
      <c r="R299" s="159">
        <f>Q299*H299</f>
        <v>5.2621000000000002</v>
      </c>
      <c r="S299" s="159">
        <v>0</v>
      </c>
      <c r="T299" s="160">
        <f>S299*H299</f>
        <v>0</v>
      </c>
      <c r="AR299" s="22" t="s">
        <v>175</v>
      </c>
      <c r="AT299" s="22" t="s">
        <v>289</v>
      </c>
      <c r="AU299" s="22" t="s">
        <v>80</v>
      </c>
      <c r="AY299" s="22" t="s">
        <v>127</v>
      </c>
      <c r="BE299" s="161">
        <f>IF(N299="základní",J299,0)</f>
        <v>0</v>
      </c>
      <c r="BF299" s="161">
        <f>IF(N299="snížená",J299,0)</f>
        <v>0</v>
      </c>
      <c r="BG299" s="161">
        <f>IF(N299="zákl. přenesená",J299,0)</f>
        <v>0</v>
      </c>
      <c r="BH299" s="161">
        <f>IF(N299="sníž. přenesená",J299,0)</f>
        <v>0</v>
      </c>
      <c r="BI299" s="161">
        <f>IF(N299="nulová",J299,0)</f>
        <v>0</v>
      </c>
      <c r="BJ299" s="22" t="s">
        <v>75</v>
      </c>
      <c r="BK299" s="161">
        <f>ROUND(I299*H299,2)</f>
        <v>0</v>
      </c>
      <c r="BL299" s="22" t="s">
        <v>134</v>
      </c>
      <c r="BM299" s="22" t="s">
        <v>1110</v>
      </c>
    </row>
    <row r="300" spans="2:65" s="1" customFormat="1">
      <c r="B300" s="36"/>
      <c r="D300" s="162" t="s">
        <v>136</v>
      </c>
      <c r="F300" s="163" t="s">
        <v>1109</v>
      </c>
      <c r="L300" s="36"/>
      <c r="M300" s="164"/>
      <c r="N300" s="37"/>
      <c r="O300" s="37"/>
      <c r="P300" s="37"/>
      <c r="Q300" s="37"/>
      <c r="R300" s="37"/>
      <c r="S300" s="37"/>
      <c r="T300" s="65"/>
      <c r="AT300" s="22" t="s">
        <v>136</v>
      </c>
      <c r="AU300" s="22" t="s">
        <v>80</v>
      </c>
    </row>
    <row r="301" spans="2:65" s="11" customFormat="1">
      <c r="B301" s="165"/>
      <c r="D301" s="162" t="s">
        <v>138</v>
      </c>
      <c r="E301" s="166" t="s">
        <v>5</v>
      </c>
      <c r="F301" s="167" t="s">
        <v>1103</v>
      </c>
      <c r="H301" s="168">
        <v>10.1</v>
      </c>
      <c r="L301" s="165"/>
      <c r="M301" s="169"/>
      <c r="N301" s="170"/>
      <c r="O301" s="170"/>
      <c r="P301" s="170"/>
      <c r="Q301" s="170"/>
      <c r="R301" s="170"/>
      <c r="S301" s="170"/>
      <c r="T301" s="171"/>
      <c r="AT301" s="166" t="s">
        <v>138</v>
      </c>
      <c r="AU301" s="166" t="s">
        <v>80</v>
      </c>
      <c r="AV301" s="11" t="s">
        <v>80</v>
      </c>
      <c r="AW301" s="11" t="s">
        <v>33</v>
      </c>
      <c r="AX301" s="11" t="s">
        <v>75</v>
      </c>
      <c r="AY301" s="166" t="s">
        <v>127</v>
      </c>
    </row>
    <row r="302" spans="2:65" s="1" customFormat="1" ht="34.15" customHeight="1">
      <c r="B302" s="150"/>
      <c r="C302" s="151" t="s">
        <v>449</v>
      </c>
      <c r="D302" s="151" t="s">
        <v>129</v>
      </c>
      <c r="E302" s="152" t="s">
        <v>1111</v>
      </c>
      <c r="F302" s="153" t="s">
        <v>1112</v>
      </c>
      <c r="G302" s="154" t="s">
        <v>155</v>
      </c>
      <c r="H302" s="155">
        <v>1</v>
      </c>
      <c r="I302" s="156"/>
      <c r="J302" s="156">
        <f>ROUND(I302*H302,2)</f>
        <v>0</v>
      </c>
      <c r="K302" s="153" t="s">
        <v>5</v>
      </c>
      <c r="L302" s="36"/>
      <c r="M302" s="157" t="s">
        <v>5</v>
      </c>
      <c r="N302" s="158" t="s">
        <v>41</v>
      </c>
      <c r="O302" s="159">
        <v>0.81699999999999995</v>
      </c>
      <c r="P302" s="159">
        <f>O302*H302</f>
        <v>0.81699999999999995</v>
      </c>
      <c r="Q302" s="159">
        <v>0.56299999999999994</v>
      </c>
      <c r="R302" s="159">
        <f>Q302*H302</f>
        <v>0.56299999999999994</v>
      </c>
      <c r="S302" s="159">
        <v>0</v>
      </c>
      <c r="T302" s="160">
        <f>S302*H302</f>
        <v>0</v>
      </c>
      <c r="AR302" s="22" t="s">
        <v>134</v>
      </c>
      <c r="AT302" s="22" t="s">
        <v>129</v>
      </c>
      <c r="AU302" s="22" t="s">
        <v>80</v>
      </c>
      <c r="AY302" s="22" t="s">
        <v>127</v>
      </c>
      <c r="BE302" s="161">
        <f>IF(N302="základní",J302,0)</f>
        <v>0</v>
      </c>
      <c r="BF302" s="161">
        <f>IF(N302="snížená",J302,0)</f>
        <v>0</v>
      </c>
      <c r="BG302" s="161">
        <f>IF(N302="zákl. přenesená",J302,0)</f>
        <v>0</v>
      </c>
      <c r="BH302" s="161">
        <f>IF(N302="sníž. přenesená",J302,0)</f>
        <v>0</v>
      </c>
      <c r="BI302" s="161">
        <f>IF(N302="nulová",J302,0)</f>
        <v>0</v>
      </c>
      <c r="BJ302" s="22" t="s">
        <v>75</v>
      </c>
      <c r="BK302" s="161">
        <f>ROUND(I302*H302,2)</f>
        <v>0</v>
      </c>
      <c r="BL302" s="22" t="s">
        <v>134</v>
      </c>
      <c r="BM302" s="22" t="s">
        <v>1113</v>
      </c>
    </row>
    <row r="303" spans="2:65" s="11" customFormat="1">
      <c r="B303" s="165"/>
      <c r="D303" s="162" t="s">
        <v>138</v>
      </c>
      <c r="E303" s="166" t="s">
        <v>5</v>
      </c>
      <c r="F303" s="167" t="s">
        <v>1114</v>
      </c>
      <c r="H303" s="168">
        <v>1</v>
      </c>
      <c r="L303" s="165"/>
      <c r="M303" s="169"/>
      <c r="N303" s="170"/>
      <c r="O303" s="170"/>
      <c r="P303" s="170"/>
      <c r="Q303" s="170"/>
      <c r="R303" s="170"/>
      <c r="S303" s="170"/>
      <c r="T303" s="171"/>
      <c r="AT303" s="166" t="s">
        <v>138</v>
      </c>
      <c r="AU303" s="166" t="s">
        <v>80</v>
      </c>
      <c r="AV303" s="11" t="s">
        <v>80</v>
      </c>
      <c r="AW303" s="11" t="s">
        <v>33</v>
      </c>
      <c r="AX303" s="11" t="s">
        <v>75</v>
      </c>
      <c r="AY303" s="166" t="s">
        <v>127</v>
      </c>
    </row>
    <row r="304" spans="2:65" s="1" customFormat="1" ht="22.9" customHeight="1">
      <c r="B304" s="150"/>
      <c r="C304" s="151" t="s">
        <v>456</v>
      </c>
      <c r="D304" s="151" t="s">
        <v>129</v>
      </c>
      <c r="E304" s="152" t="s">
        <v>1115</v>
      </c>
      <c r="F304" s="153" t="s">
        <v>1116</v>
      </c>
      <c r="G304" s="154" t="s">
        <v>155</v>
      </c>
      <c r="H304" s="155">
        <v>8</v>
      </c>
      <c r="I304" s="156"/>
      <c r="J304" s="156">
        <f>ROUND(I304*H304,2)</f>
        <v>0</v>
      </c>
      <c r="K304" s="153" t="s">
        <v>133</v>
      </c>
      <c r="L304" s="36"/>
      <c r="M304" s="157" t="s">
        <v>5</v>
      </c>
      <c r="N304" s="158" t="s">
        <v>41</v>
      </c>
      <c r="O304" s="159">
        <v>1.492</v>
      </c>
      <c r="P304" s="159">
        <f>O304*H304</f>
        <v>11.936</v>
      </c>
      <c r="Q304" s="159">
        <v>0.21734000000000001</v>
      </c>
      <c r="R304" s="159">
        <f>Q304*H304</f>
        <v>1.73872</v>
      </c>
      <c r="S304" s="159">
        <v>0</v>
      </c>
      <c r="T304" s="160">
        <f>S304*H304</f>
        <v>0</v>
      </c>
      <c r="AR304" s="22" t="s">
        <v>134</v>
      </c>
      <c r="AT304" s="22" t="s">
        <v>129</v>
      </c>
      <c r="AU304" s="22" t="s">
        <v>80</v>
      </c>
      <c r="AY304" s="22" t="s">
        <v>127</v>
      </c>
      <c r="BE304" s="161">
        <f>IF(N304="základní",J304,0)</f>
        <v>0</v>
      </c>
      <c r="BF304" s="161">
        <f>IF(N304="snížená",J304,0)</f>
        <v>0</v>
      </c>
      <c r="BG304" s="161">
        <f>IF(N304="zákl. přenesená",J304,0)</f>
        <v>0</v>
      </c>
      <c r="BH304" s="161">
        <f>IF(N304="sníž. přenesená",J304,0)</f>
        <v>0</v>
      </c>
      <c r="BI304" s="161">
        <f>IF(N304="nulová",J304,0)</f>
        <v>0</v>
      </c>
      <c r="BJ304" s="22" t="s">
        <v>75</v>
      </c>
      <c r="BK304" s="161">
        <f>ROUND(I304*H304,2)</f>
        <v>0</v>
      </c>
      <c r="BL304" s="22" t="s">
        <v>134</v>
      </c>
      <c r="BM304" s="22" t="s">
        <v>1117</v>
      </c>
    </row>
    <row r="305" spans="2:65" s="1" customFormat="1">
      <c r="B305" s="36"/>
      <c r="D305" s="162" t="s">
        <v>136</v>
      </c>
      <c r="F305" s="163" t="s">
        <v>1118</v>
      </c>
      <c r="L305" s="36"/>
      <c r="M305" s="164"/>
      <c r="N305" s="37"/>
      <c r="O305" s="37"/>
      <c r="P305" s="37"/>
      <c r="Q305" s="37"/>
      <c r="R305" s="37"/>
      <c r="S305" s="37"/>
      <c r="T305" s="65"/>
      <c r="AT305" s="22" t="s">
        <v>136</v>
      </c>
      <c r="AU305" s="22" t="s">
        <v>80</v>
      </c>
    </row>
    <row r="306" spans="2:65" s="11" customFormat="1">
      <c r="B306" s="165"/>
      <c r="D306" s="162" t="s">
        <v>138</v>
      </c>
      <c r="E306" s="166" t="s">
        <v>5</v>
      </c>
      <c r="F306" s="167" t="s">
        <v>1119</v>
      </c>
      <c r="H306" s="168">
        <v>8</v>
      </c>
      <c r="L306" s="165"/>
      <c r="M306" s="169"/>
      <c r="N306" s="170"/>
      <c r="O306" s="170"/>
      <c r="P306" s="170"/>
      <c r="Q306" s="170"/>
      <c r="R306" s="170"/>
      <c r="S306" s="170"/>
      <c r="T306" s="171"/>
      <c r="AT306" s="166" t="s">
        <v>138</v>
      </c>
      <c r="AU306" s="166" t="s">
        <v>80</v>
      </c>
      <c r="AV306" s="11" t="s">
        <v>80</v>
      </c>
      <c r="AW306" s="11" t="s">
        <v>33</v>
      </c>
      <c r="AX306" s="11" t="s">
        <v>75</v>
      </c>
      <c r="AY306" s="166" t="s">
        <v>127</v>
      </c>
    </row>
    <row r="307" spans="2:65" s="1" customFormat="1" ht="14.45" customHeight="1">
      <c r="B307" s="150"/>
      <c r="C307" s="186" t="s">
        <v>462</v>
      </c>
      <c r="D307" s="186" t="s">
        <v>289</v>
      </c>
      <c r="E307" s="187" t="s">
        <v>1120</v>
      </c>
      <c r="F307" s="188" t="s">
        <v>1121</v>
      </c>
      <c r="G307" s="189" t="s">
        <v>155</v>
      </c>
      <c r="H307" s="190">
        <v>7</v>
      </c>
      <c r="I307" s="191"/>
      <c r="J307" s="191">
        <f>ROUND(I307*H307,2)</f>
        <v>0</v>
      </c>
      <c r="K307" s="188" t="s">
        <v>5</v>
      </c>
      <c r="L307" s="192"/>
      <c r="M307" s="193" t="s">
        <v>5</v>
      </c>
      <c r="N307" s="194" t="s">
        <v>41</v>
      </c>
      <c r="O307" s="159">
        <v>0</v>
      </c>
      <c r="P307" s="159">
        <f>O307*H307</f>
        <v>0</v>
      </c>
      <c r="Q307" s="159">
        <v>0.16200000000000001</v>
      </c>
      <c r="R307" s="159">
        <f>Q307*H307</f>
        <v>1.1340000000000001</v>
      </c>
      <c r="S307" s="159">
        <v>0</v>
      </c>
      <c r="T307" s="160">
        <f>S307*H307</f>
        <v>0</v>
      </c>
      <c r="AR307" s="22" t="s">
        <v>175</v>
      </c>
      <c r="AT307" s="22" t="s">
        <v>289</v>
      </c>
      <c r="AU307" s="22" t="s">
        <v>80</v>
      </c>
      <c r="AY307" s="22" t="s">
        <v>127</v>
      </c>
      <c r="BE307" s="161">
        <f>IF(N307="základní",J307,0)</f>
        <v>0</v>
      </c>
      <c r="BF307" s="161">
        <f>IF(N307="snížená",J307,0)</f>
        <v>0</v>
      </c>
      <c r="BG307" s="161">
        <f>IF(N307="zákl. přenesená",J307,0)</f>
        <v>0</v>
      </c>
      <c r="BH307" s="161">
        <f>IF(N307="sníž. přenesená",J307,0)</f>
        <v>0</v>
      </c>
      <c r="BI307" s="161">
        <f>IF(N307="nulová",J307,0)</f>
        <v>0</v>
      </c>
      <c r="BJ307" s="22" t="s">
        <v>75</v>
      </c>
      <c r="BK307" s="161">
        <f>ROUND(I307*H307,2)</f>
        <v>0</v>
      </c>
      <c r="BL307" s="22" t="s">
        <v>134</v>
      </c>
      <c r="BM307" s="22" t="s">
        <v>1122</v>
      </c>
    </row>
    <row r="308" spans="2:65" s="11" customFormat="1">
      <c r="B308" s="165"/>
      <c r="D308" s="162" t="s">
        <v>138</v>
      </c>
      <c r="E308" s="166" t="s">
        <v>5</v>
      </c>
      <c r="F308" s="167" t="s">
        <v>169</v>
      </c>
      <c r="H308" s="168">
        <v>7</v>
      </c>
      <c r="L308" s="165"/>
      <c r="M308" s="169"/>
      <c r="N308" s="170"/>
      <c r="O308" s="170"/>
      <c r="P308" s="170"/>
      <c r="Q308" s="170"/>
      <c r="R308" s="170"/>
      <c r="S308" s="170"/>
      <c r="T308" s="171"/>
      <c r="AT308" s="166" t="s">
        <v>138</v>
      </c>
      <c r="AU308" s="166" t="s">
        <v>80</v>
      </c>
      <c r="AV308" s="11" t="s">
        <v>80</v>
      </c>
      <c r="AW308" s="11" t="s">
        <v>33</v>
      </c>
      <c r="AX308" s="11" t="s">
        <v>75</v>
      </c>
      <c r="AY308" s="166" t="s">
        <v>127</v>
      </c>
    </row>
    <row r="309" spans="2:65" s="1" customFormat="1" ht="34.15" customHeight="1">
      <c r="B309" s="150"/>
      <c r="C309" s="186" t="s">
        <v>470</v>
      </c>
      <c r="D309" s="186" t="s">
        <v>289</v>
      </c>
      <c r="E309" s="187" t="s">
        <v>1123</v>
      </c>
      <c r="F309" s="188" t="s">
        <v>1124</v>
      </c>
      <c r="G309" s="189" t="s">
        <v>155</v>
      </c>
      <c r="H309" s="190">
        <v>1</v>
      </c>
      <c r="I309" s="191"/>
      <c r="J309" s="191">
        <f>ROUND(I309*H309,2)</f>
        <v>0</v>
      </c>
      <c r="K309" s="188" t="s">
        <v>5</v>
      </c>
      <c r="L309" s="192"/>
      <c r="M309" s="193" t="s">
        <v>5</v>
      </c>
      <c r="N309" s="194" t="s">
        <v>41</v>
      </c>
      <c r="O309" s="159">
        <v>0</v>
      </c>
      <c r="P309" s="159">
        <f>O309*H309</f>
        <v>0</v>
      </c>
      <c r="Q309" s="159">
        <v>6.5000000000000002E-2</v>
      </c>
      <c r="R309" s="159">
        <f>Q309*H309</f>
        <v>6.5000000000000002E-2</v>
      </c>
      <c r="S309" s="159">
        <v>0</v>
      </c>
      <c r="T309" s="160">
        <f>S309*H309</f>
        <v>0</v>
      </c>
      <c r="AR309" s="22" t="s">
        <v>175</v>
      </c>
      <c r="AT309" s="22" t="s">
        <v>289</v>
      </c>
      <c r="AU309" s="22" t="s">
        <v>80</v>
      </c>
      <c r="AY309" s="22" t="s">
        <v>127</v>
      </c>
      <c r="BE309" s="161">
        <f>IF(N309="základní",J309,0)</f>
        <v>0</v>
      </c>
      <c r="BF309" s="161">
        <f>IF(N309="snížená",J309,0)</f>
        <v>0</v>
      </c>
      <c r="BG309" s="161">
        <f>IF(N309="zákl. přenesená",J309,0)</f>
        <v>0</v>
      </c>
      <c r="BH309" s="161">
        <f>IF(N309="sníž. přenesená",J309,0)</f>
        <v>0</v>
      </c>
      <c r="BI309" s="161">
        <f>IF(N309="nulová",J309,0)</f>
        <v>0</v>
      </c>
      <c r="BJ309" s="22" t="s">
        <v>75</v>
      </c>
      <c r="BK309" s="161">
        <f>ROUND(I309*H309,2)</f>
        <v>0</v>
      </c>
      <c r="BL309" s="22" t="s">
        <v>134</v>
      </c>
      <c r="BM309" s="22" t="s">
        <v>1125</v>
      </c>
    </row>
    <row r="310" spans="2:65" s="11" customFormat="1">
      <c r="B310" s="165"/>
      <c r="D310" s="162" t="s">
        <v>138</v>
      </c>
      <c r="E310" s="166" t="s">
        <v>5</v>
      </c>
      <c r="F310" s="167" t="s">
        <v>75</v>
      </c>
      <c r="H310" s="168">
        <v>1</v>
      </c>
      <c r="L310" s="165"/>
      <c r="M310" s="169"/>
      <c r="N310" s="170"/>
      <c r="O310" s="170"/>
      <c r="P310" s="170"/>
      <c r="Q310" s="170"/>
      <c r="R310" s="170"/>
      <c r="S310" s="170"/>
      <c r="T310" s="171"/>
      <c r="AT310" s="166" t="s">
        <v>138</v>
      </c>
      <c r="AU310" s="166" t="s">
        <v>80</v>
      </c>
      <c r="AV310" s="11" t="s">
        <v>80</v>
      </c>
      <c r="AW310" s="11" t="s">
        <v>33</v>
      </c>
      <c r="AX310" s="11" t="s">
        <v>75</v>
      </c>
      <c r="AY310" s="166" t="s">
        <v>127</v>
      </c>
    </row>
    <row r="311" spans="2:65" s="1" customFormat="1" ht="22.9" customHeight="1">
      <c r="B311" s="150"/>
      <c r="C311" s="151" t="s">
        <v>476</v>
      </c>
      <c r="D311" s="151" t="s">
        <v>129</v>
      </c>
      <c r="E311" s="152" t="s">
        <v>1126</v>
      </c>
      <c r="F311" s="153" t="s">
        <v>1127</v>
      </c>
      <c r="G311" s="154" t="s">
        <v>155</v>
      </c>
      <c r="H311" s="155">
        <v>3</v>
      </c>
      <c r="I311" s="156"/>
      <c r="J311" s="156">
        <f>ROUND(I311*H311,2)</f>
        <v>0</v>
      </c>
      <c r="K311" s="153" t="s">
        <v>133</v>
      </c>
      <c r="L311" s="36"/>
      <c r="M311" s="157" t="s">
        <v>5</v>
      </c>
      <c r="N311" s="158" t="s">
        <v>41</v>
      </c>
      <c r="O311" s="159">
        <v>1.694</v>
      </c>
      <c r="P311" s="159">
        <f>O311*H311</f>
        <v>5.0819999999999999</v>
      </c>
      <c r="Q311" s="159">
        <v>0.21734000000000001</v>
      </c>
      <c r="R311" s="159">
        <f>Q311*H311</f>
        <v>0.65202000000000004</v>
      </c>
      <c r="S311" s="159">
        <v>0</v>
      </c>
      <c r="T311" s="160">
        <f>S311*H311</f>
        <v>0</v>
      </c>
      <c r="AR311" s="22" t="s">
        <v>134</v>
      </c>
      <c r="AT311" s="22" t="s">
        <v>129</v>
      </c>
      <c r="AU311" s="22" t="s">
        <v>80</v>
      </c>
      <c r="AY311" s="22" t="s">
        <v>127</v>
      </c>
      <c r="BE311" s="161">
        <f>IF(N311="základní",J311,0)</f>
        <v>0</v>
      </c>
      <c r="BF311" s="161">
        <f>IF(N311="snížená",J311,0)</f>
        <v>0</v>
      </c>
      <c r="BG311" s="161">
        <f>IF(N311="zákl. přenesená",J311,0)</f>
        <v>0</v>
      </c>
      <c r="BH311" s="161">
        <f>IF(N311="sníž. přenesená",J311,0)</f>
        <v>0</v>
      </c>
      <c r="BI311" s="161">
        <f>IF(N311="nulová",J311,0)</f>
        <v>0</v>
      </c>
      <c r="BJ311" s="22" t="s">
        <v>75</v>
      </c>
      <c r="BK311" s="161">
        <f>ROUND(I311*H311,2)</f>
        <v>0</v>
      </c>
      <c r="BL311" s="22" t="s">
        <v>134</v>
      </c>
      <c r="BM311" s="22" t="s">
        <v>1128</v>
      </c>
    </row>
    <row r="312" spans="2:65" s="1" customFormat="1">
      <c r="B312" s="36"/>
      <c r="D312" s="162" t="s">
        <v>136</v>
      </c>
      <c r="F312" s="163" t="s">
        <v>1129</v>
      </c>
      <c r="L312" s="36"/>
      <c r="M312" s="164"/>
      <c r="N312" s="37"/>
      <c r="O312" s="37"/>
      <c r="P312" s="37"/>
      <c r="Q312" s="37"/>
      <c r="R312" s="37"/>
      <c r="S312" s="37"/>
      <c r="T312" s="65"/>
      <c r="AT312" s="22" t="s">
        <v>136</v>
      </c>
      <c r="AU312" s="22" t="s">
        <v>80</v>
      </c>
    </row>
    <row r="313" spans="2:65" s="11" customFormat="1">
      <c r="B313" s="165"/>
      <c r="D313" s="162" t="s">
        <v>138</v>
      </c>
      <c r="E313" s="166" t="s">
        <v>5</v>
      </c>
      <c r="F313" s="167" t="s">
        <v>1130</v>
      </c>
      <c r="H313" s="168">
        <v>3</v>
      </c>
      <c r="L313" s="165"/>
      <c r="M313" s="169"/>
      <c r="N313" s="170"/>
      <c r="O313" s="170"/>
      <c r="P313" s="170"/>
      <c r="Q313" s="170"/>
      <c r="R313" s="170"/>
      <c r="S313" s="170"/>
      <c r="T313" s="171"/>
      <c r="AT313" s="166" t="s">
        <v>138</v>
      </c>
      <c r="AU313" s="166" t="s">
        <v>80</v>
      </c>
      <c r="AV313" s="11" t="s">
        <v>80</v>
      </c>
      <c r="AW313" s="11" t="s">
        <v>33</v>
      </c>
      <c r="AX313" s="11" t="s">
        <v>70</v>
      </c>
      <c r="AY313" s="166" t="s">
        <v>127</v>
      </c>
    </row>
    <row r="314" spans="2:65" s="12" customFormat="1">
      <c r="B314" s="172"/>
      <c r="D314" s="162" t="s">
        <v>138</v>
      </c>
      <c r="E314" s="173" t="s">
        <v>5</v>
      </c>
      <c r="F314" s="174" t="s">
        <v>141</v>
      </c>
      <c r="H314" s="175">
        <v>3</v>
      </c>
      <c r="L314" s="172"/>
      <c r="M314" s="176"/>
      <c r="N314" s="177"/>
      <c r="O314" s="177"/>
      <c r="P314" s="177"/>
      <c r="Q314" s="177"/>
      <c r="R314" s="177"/>
      <c r="S314" s="177"/>
      <c r="T314" s="178"/>
      <c r="AT314" s="173" t="s">
        <v>138</v>
      </c>
      <c r="AU314" s="173" t="s">
        <v>80</v>
      </c>
      <c r="AV314" s="12" t="s">
        <v>134</v>
      </c>
      <c r="AW314" s="12" t="s">
        <v>33</v>
      </c>
      <c r="AX314" s="12" t="s">
        <v>75</v>
      </c>
      <c r="AY314" s="173" t="s">
        <v>127</v>
      </c>
    </row>
    <row r="315" spans="2:65" s="1" customFormat="1" ht="14.45" customHeight="1">
      <c r="B315" s="150"/>
      <c r="C315" s="186" t="s">
        <v>485</v>
      </c>
      <c r="D315" s="186" t="s">
        <v>289</v>
      </c>
      <c r="E315" s="187" t="s">
        <v>1131</v>
      </c>
      <c r="F315" s="188" t="s">
        <v>1132</v>
      </c>
      <c r="G315" s="189" t="s">
        <v>155</v>
      </c>
      <c r="H315" s="190">
        <v>3</v>
      </c>
      <c r="I315" s="191"/>
      <c r="J315" s="191">
        <f>ROUND(I315*H315,2)</f>
        <v>0</v>
      </c>
      <c r="K315" s="188" t="s">
        <v>5</v>
      </c>
      <c r="L315" s="192"/>
      <c r="M315" s="193" t="s">
        <v>5</v>
      </c>
      <c r="N315" s="194" t="s">
        <v>41</v>
      </c>
      <c r="O315" s="159">
        <v>0</v>
      </c>
      <c r="P315" s="159">
        <f>O315*H315</f>
        <v>0</v>
      </c>
      <c r="Q315" s="159">
        <v>0.16200000000000001</v>
      </c>
      <c r="R315" s="159">
        <f>Q315*H315</f>
        <v>0.48599999999999999</v>
      </c>
      <c r="S315" s="159">
        <v>0</v>
      </c>
      <c r="T315" s="160">
        <f>S315*H315</f>
        <v>0</v>
      </c>
      <c r="AR315" s="22" t="s">
        <v>175</v>
      </c>
      <c r="AT315" s="22" t="s">
        <v>289</v>
      </c>
      <c r="AU315" s="22" t="s">
        <v>80</v>
      </c>
      <c r="AY315" s="22" t="s">
        <v>127</v>
      </c>
      <c r="BE315" s="161">
        <f>IF(N315="základní",J315,0)</f>
        <v>0</v>
      </c>
      <c r="BF315" s="161">
        <f>IF(N315="snížená",J315,0)</f>
        <v>0</v>
      </c>
      <c r="BG315" s="161">
        <f>IF(N315="zákl. přenesená",J315,0)</f>
        <v>0</v>
      </c>
      <c r="BH315" s="161">
        <f>IF(N315="sníž. přenesená",J315,0)</f>
        <v>0</v>
      </c>
      <c r="BI315" s="161">
        <f>IF(N315="nulová",J315,0)</f>
        <v>0</v>
      </c>
      <c r="BJ315" s="22" t="s">
        <v>75</v>
      </c>
      <c r="BK315" s="161">
        <f>ROUND(I315*H315,2)</f>
        <v>0</v>
      </c>
      <c r="BL315" s="22" t="s">
        <v>134</v>
      </c>
      <c r="BM315" s="22" t="s">
        <v>1133</v>
      </c>
    </row>
    <row r="316" spans="2:65" s="11" customFormat="1">
      <c r="B316" s="165"/>
      <c r="D316" s="162" t="s">
        <v>138</v>
      </c>
      <c r="E316" s="166" t="s">
        <v>5</v>
      </c>
      <c r="F316" s="167" t="s">
        <v>146</v>
      </c>
      <c r="H316" s="168">
        <v>3</v>
      </c>
      <c r="L316" s="165"/>
      <c r="M316" s="169"/>
      <c r="N316" s="170"/>
      <c r="O316" s="170"/>
      <c r="P316" s="170"/>
      <c r="Q316" s="170"/>
      <c r="R316" s="170"/>
      <c r="S316" s="170"/>
      <c r="T316" s="171"/>
      <c r="AT316" s="166" t="s">
        <v>138</v>
      </c>
      <c r="AU316" s="166" t="s">
        <v>80</v>
      </c>
      <c r="AV316" s="11" t="s">
        <v>80</v>
      </c>
      <c r="AW316" s="11" t="s">
        <v>33</v>
      </c>
      <c r="AX316" s="11" t="s">
        <v>75</v>
      </c>
      <c r="AY316" s="166" t="s">
        <v>127</v>
      </c>
    </row>
    <row r="317" spans="2:65" s="1" customFormat="1" ht="34.15" customHeight="1">
      <c r="B317" s="150"/>
      <c r="C317" s="151" t="s">
        <v>491</v>
      </c>
      <c r="D317" s="151" t="s">
        <v>129</v>
      </c>
      <c r="E317" s="152" t="s">
        <v>1134</v>
      </c>
      <c r="F317" s="153" t="s">
        <v>1135</v>
      </c>
      <c r="G317" s="154" t="s">
        <v>155</v>
      </c>
      <c r="H317" s="155">
        <v>1</v>
      </c>
      <c r="I317" s="156"/>
      <c r="J317" s="156">
        <f>ROUND(I317*H317,2)</f>
        <v>0</v>
      </c>
      <c r="K317" s="153" t="s">
        <v>5</v>
      </c>
      <c r="L317" s="36"/>
      <c r="M317" s="157" t="s">
        <v>5</v>
      </c>
      <c r="N317" s="158" t="s">
        <v>41</v>
      </c>
      <c r="O317" s="159">
        <v>2.0640000000000001</v>
      </c>
      <c r="P317" s="159">
        <f>O317*H317</f>
        <v>2.0640000000000001</v>
      </c>
      <c r="Q317" s="159">
        <v>0.21734000000000001</v>
      </c>
      <c r="R317" s="159">
        <f>Q317*H317</f>
        <v>0.21734000000000001</v>
      </c>
      <c r="S317" s="159">
        <v>0</v>
      </c>
      <c r="T317" s="160">
        <f>S317*H317</f>
        <v>0</v>
      </c>
      <c r="AR317" s="22" t="s">
        <v>134</v>
      </c>
      <c r="AT317" s="22" t="s">
        <v>129</v>
      </c>
      <c r="AU317" s="22" t="s">
        <v>80</v>
      </c>
      <c r="AY317" s="22" t="s">
        <v>127</v>
      </c>
      <c r="BE317" s="161">
        <f>IF(N317="základní",J317,0)</f>
        <v>0</v>
      </c>
      <c r="BF317" s="161">
        <f>IF(N317="snížená",J317,0)</f>
        <v>0</v>
      </c>
      <c r="BG317" s="161">
        <f>IF(N317="zákl. přenesená",J317,0)</f>
        <v>0</v>
      </c>
      <c r="BH317" s="161">
        <f>IF(N317="sníž. přenesená",J317,0)</f>
        <v>0</v>
      </c>
      <c r="BI317" s="161">
        <f>IF(N317="nulová",J317,0)</f>
        <v>0</v>
      </c>
      <c r="BJ317" s="22" t="s">
        <v>75</v>
      </c>
      <c r="BK317" s="161">
        <f>ROUND(I317*H317,2)</f>
        <v>0</v>
      </c>
      <c r="BL317" s="22" t="s">
        <v>134</v>
      </c>
      <c r="BM317" s="22" t="s">
        <v>1136</v>
      </c>
    </row>
    <row r="318" spans="2:65" s="1" customFormat="1">
      <c r="B318" s="36"/>
      <c r="D318" s="162" t="s">
        <v>136</v>
      </c>
      <c r="F318" s="163" t="s">
        <v>646</v>
      </c>
      <c r="L318" s="36"/>
      <c r="M318" s="164"/>
      <c r="N318" s="37"/>
      <c r="O318" s="37"/>
      <c r="P318" s="37"/>
      <c r="Q318" s="37"/>
      <c r="R318" s="37"/>
      <c r="S318" s="37"/>
      <c r="T318" s="65"/>
      <c r="AT318" s="22" t="s">
        <v>136</v>
      </c>
      <c r="AU318" s="22" t="s">
        <v>80</v>
      </c>
    </row>
    <row r="319" spans="2:65" s="11" customFormat="1">
      <c r="B319" s="165"/>
      <c r="D319" s="162" t="s">
        <v>138</v>
      </c>
      <c r="E319" s="166" t="s">
        <v>5</v>
      </c>
      <c r="F319" s="167" t="s">
        <v>1137</v>
      </c>
      <c r="H319" s="168">
        <v>1</v>
      </c>
      <c r="L319" s="165"/>
      <c r="M319" s="169"/>
      <c r="N319" s="170"/>
      <c r="O319" s="170"/>
      <c r="P319" s="170"/>
      <c r="Q319" s="170"/>
      <c r="R319" s="170"/>
      <c r="S319" s="170"/>
      <c r="T319" s="171"/>
      <c r="AT319" s="166" t="s">
        <v>138</v>
      </c>
      <c r="AU319" s="166" t="s">
        <v>80</v>
      </c>
      <c r="AV319" s="11" t="s">
        <v>80</v>
      </c>
      <c r="AW319" s="11" t="s">
        <v>33</v>
      </c>
      <c r="AX319" s="11" t="s">
        <v>75</v>
      </c>
      <c r="AY319" s="166" t="s">
        <v>127</v>
      </c>
    </row>
    <row r="320" spans="2:65" s="1" customFormat="1" ht="34.15" customHeight="1">
      <c r="B320" s="150"/>
      <c r="C320" s="186" t="s">
        <v>496</v>
      </c>
      <c r="D320" s="186" t="s">
        <v>289</v>
      </c>
      <c r="E320" s="187" t="s">
        <v>1138</v>
      </c>
      <c r="F320" s="188" t="s">
        <v>1139</v>
      </c>
      <c r="G320" s="189" t="s">
        <v>155</v>
      </c>
      <c r="H320" s="190">
        <v>1</v>
      </c>
      <c r="I320" s="191"/>
      <c r="J320" s="191">
        <f>ROUND(I320*H320,2)</f>
        <v>0</v>
      </c>
      <c r="K320" s="188" t="s">
        <v>5</v>
      </c>
      <c r="L320" s="192"/>
      <c r="M320" s="193" t="s">
        <v>5</v>
      </c>
      <c r="N320" s="194" t="s">
        <v>41</v>
      </c>
      <c r="O320" s="159">
        <v>0</v>
      </c>
      <c r="P320" s="159">
        <f>O320*H320</f>
        <v>0</v>
      </c>
      <c r="Q320" s="159">
        <v>4.1000000000000002E-2</v>
      </c>
      <c r="R320" s="159">
        <f>Q320*H320</f>
        <v>4.1000000000000002E-2</v>
      </c>
      <c r="S320" s="159">
        <v>0</v>
      </c>
      <c r="T320" s="160">
        <f>S320*H320</f>
        <v>0</v>
      </c>
      <c r="AR320" s="22" t="s">
        <v>175</v>
      </c>
      <c r="AT320" s="22" t="s">
        <v>289</v>
      </c>
      <c r="AU320" s="22" t="s">
        <v>80</v>
      </c>
      <c r="AY320" s="22" t="s">
        <v>127</v>
      </c>
      <c r="BE320" s="161">
        <f>IF(N320="základní",J320,0)</f>
        <v>0</v>
      </c>
      <c r="BF320" s="161">
        <f>IF(N320="snížená",J320,0)</f>
        <v>0</v>
      </c>
      <c r="BG320" s="161">
        <f>IF(N320="zákl. přenesená",J320,0)</f>
        <v>0</v>
      </c>
      <c r="BH320" s="161">
        <f>IF(N320="sníž. přenesená",J320,0)</f>
        <v>0</v>
      </c>
      <c r="BI320" s="161">
        <f>IF(N320="nulová",J320,0)</f>
        <v>0</v>
      </c>
      <c r="BJ320" s="22" t="s">
        <v>75</v>
      </c>
      <c r="BK320" s="161">
        <f>ROUND(I320*H320,2)</f>
        <v>0</v>
      </c>
      <c r="BL320" s="22" t="s">
        <v>134</v>
      </c>
      <c r="BM320" s="22" t="s">
        <v>1140</v>
      </c>
    </row>
    <row r="321" spans="2:65" s="11" customFormat="1">
      <c r="B321" s="165"/>
      <c r="D321" s="162" t="s">
        <v>138</v>
      </c>
      <c r="E321" s="166" t="s">
        <v>5</v>
      </c>
      <c r="F321" s="167" t="s">
        <v>75</v>
      </c>
      <c r="H321" s="168">
        <v>1</v>
      </c>
      <c r="L321" s="165"/>
      <c r="M321" s="169"/>
      <c r="N321" s="170"/>
      <c r="O321" s="170"/>
      <c r="P321" s="170"/>
      <c r="Q321" s="170"/>
      <c r="R321" s="170"/>
      <c r="S321" s="170"/>
      <c r="T321" s="171"/>
      <c r="AT321" s="166" t="s">
        <v>138</v>
      </c>
      <c r="AU321" s="166" t="s">
        <v>80</v>
      </c>
      <c r="AV321" s="11" t="s">
        <v>80</v>
      </c>
      <c r="AW321" s="11" t="s">
        <v>33</v>
      </c>
      <c r="AX321" s="11" t="s">
        <v>75</v>
      </c>
      <c r="AY321" s="166" t="s">
        <v>127</v>
      </c>
    </row>
    <row r="322" spans="2:65" s="1" customFormat="1" ht="22.9" customHeight="1">
      <c r="B322" s="150"/>
      <c r="C322" s="151" t="s">
        <v>502</v>
      </c>
      <c r="D322" s="151" t="s">
        <v>129</v>
      </c>
      <c r="E322" s="152" t="s">
        <v>1141</v>
      </c>
      <c r="F322" s="153" t="s">
        <v>1142</v>
      </c>
      <c r="G322" s="154" t="s">
        <v>155</v>
      </c>
      <c r="H322" s="155">
        <v>3</v>
      </c>
      <c r="I322" s="156"/>
      <c r="J322" s="156">
        <f>ROUND(I322*H322,2)</f>
        <v>0</v>
      </c>
      <c r="K322" s="153" t="s">
        <v>5</v>
      </c>
      <c r="L322" s="36"/>
      <c r="M322" s="157" t="s">
        <v>5</v>
      </c>
      <c r="N322" s="158" t="s">
        <v>41</v>
      </c>
      <c r="O322" s="159">
        <v>0.14000000000000001</v>
      </c>
      <c r="P322" s="159">
        <f>O322*H322</f>
        <v>0.42000000000000004</v>
      </c>
      <c r="Q322" s="159">
        <v>1.56E-3</v>
      </c>
      <c r="R322" s="159">
        <f>Q322*H322</f>
        <v>4.6800000000000001E-3</v>
      </c>
      <c r="S322" s="159">
        <v>0</v>
      </c>
      <c r="T322" s="160">
        <f>S322*H322</f>
        <v>0</v>
      </c>
      <c r="AR322" s="22" t="s">
        <v>134</v>
      </c>
      <c r="AT322" s="22" t="s">
        <v>129</v>
      </c>
      <c r="AU322" s="22" t="s">
        <v>80</v>
      </c>
      <c r="AY322" s="22" t="s">
        <v>127</v>
      </c>
      <c r="BE322" s="161">
        <f>IF(N322="základní",J322,0)</f>
        <v>0</v>
      </c>
      <c r="BF322" s="161">
        <f>IF(N322="snížená",J322,0)</f>
        <v>0</v>
      </c>
      <c r="BG322" s="161">
        <f>IF(N322="zákl. přenesená",J322,0)</f>
        <v>0</v>
      </c>
      <c r="BH322" s="161">
        <f>IF(N322="sníž. přenesená",J322,0)</f>
        <v>0</v>
      </c>
      <c r="BI322" s="161">
        <f>IF(N322="nulová",J322,0)</f>
        <v>0</v>
      </c>
      <c r="BJ322" s="22" t="s">
        <v>75</v>
      </c>
      <c r="BK322" s="161">
        <f>ROUND(I322*H322,2)</f>
        <v>0</v>
      </c>
      <c r="BL322" s="22" t="s">
        <v>134</v>
      </c>
      <c r="BM322" s="22" t="s">
        <v>1143</v>
      </c>
    </row>
    <row r="323" spans="2:65" s="11" customFormat="1">
      <c r="B323" s="165"/>
      <c r="D323" s="162" t="s">
        <v>138</v>
      </c>
      <c r="E323" s="166" t="s">
        <v>5</v>
      </c>
      <c r="F323" s="167" t="s">
        <v>146</v>
      </c>
      <c r="H323" s="168">
        <v>3</v>
      </c>
      <c r="L323" s="165"/>
      <c r="M323" s="169"/>
      <c r="N323" s="170"/>
      <c r="O323" s="170"/>
      <c r="P323" s="170"/>
      <c r="Q323" s="170"/>
      <c r="R323" s="170"/>
      <c r="S323" s="170"/>
      <c r="T323" s="171"/>
      <c r="AT323" s="166" t="s">
        <v>138</v>
      </c>
      <c r="AU323" s="166" t="s">
        <v>80</v>
      </c>
      <c r="AV323" s="11" t="s">
        <v>80</v>
      </c>
      <c r="AW323" s="11" t="s">
        <v>33</v>
      </c>
      <c r="AX323" s="11" t="s">
        <v>75</v>
      </c>
      <c r="AY323" s="166" t="s">
        <v>127</v>
      </c>
    </row>
    <row r="324" spans="2:65" s="1" customFormat="1" ht="22.9" customHeight="1">
      <c r="B324" s="150"/>
      <c r="C324" s="151" t="s">
        <v>508</v>
      </c>
      <c r="D324" s="151" t="s">
        <v>129</v>
      </c>
      <c r="E324" s="152" t="s">
        <v>1144</v>
      </c>
      <c r="F324" s="153" t="s">
        <v>1145</v>
      </c>
      <c r="G324" s="154" t="s">
        <v>178</v>
      </c>
      <c r="H324" s="155">
        <v>24.7</v>
      </c>
      <c r="I324" s="156"/>
      <c r="J324" s="156">
        <f>ROUND(I324*H324,2)</f>
        <v>0</v>
      </c>
      <c r="K324" s="153" t="s">
        <v>133</v>
      </c>
      <c r="L324" s="36"/>
      <c r="M324" s="157" t="s">
        <v>5</v>
      </c>
      <c r="N324" s="158" t="s">
        <v>41</v>
      </c>
      <c r="O324" s="159">
        <v>1.319</v>
      </c>
      <c r="P324" s="159">
        <f>O324*H324</f>
        <v>32.579299999999996</v>
      </c>
      <c r="Q324" s="159">
        <v>2.2563399999999998</v>
      </c>
      <c r="R324" s="159">
        <f>Q324*H324</f>
        <v>55.731597999999991</v>
      </c>
      <c r="S324" s="159">
        <v>0</v>
      </c>
      <c r="T324" s="160">
        <f>S324*H324</f>
        <v>0</v>
      </c>
      <c r="AR324" s="22" t="s">
        <v>134</v>
      </c>
      <c r="AT324" s="22" t="s">
        <v>129</v>
      </c>
      <c r="AU324" s="22" t="s">
        <v>80</v>
      </c>
      <c r="AY324" s="22" t="s">
        <v>127</v>
      </c>
      <c r="BE324" s="161">
        <f>IF(N324="základní",J324,0)</f>
        <v>0</v>
      </c>
      <c r="BF324" s="161">
        <f>IF(N324="snížená",J324,0)</f>
        <v>0</v>
      </c>
      <c r="BG324" s="161">
        <f>IF(N324="zákl. přenesená",J324,0)</f>
        <v>0</v>
      </c>
      <c r="BH324" s="161">
        <f>IF(N324="sníž. přenesená",J324,0)</f>
        <v>0</v>
      </c>
      <c r="BI324" s="161">
        <f>IF(N324="nulová",J324,0)</f>
        <v>0</v>
      </c>
      <c r="BJ324" s="22" t="s">
        <v>75</v>
      </c>
      <c r="BK324" s="161">
        <f>ROUND(I324*H324,2)</f>
        <v>0</v>
      </c>
      <c r="BL324" s="22" t="s">
        <v>134</v>
      </c>
      <c r="BM324" s="22" t="s">
        <v>1146</v>
      </c>
    </row>
    <row r="325" spans="2:65" s="1" customFormat="1" ht="27">
      <c r="B325" s="36"/>
      <c r="D325" s="162" t="s">
        <v>136</v>
      </c>
      <c r="F325" s="163" t="s">
        <v>1147</v>
      </c>
      <c r="L325" s="36"/>
      <c r="M325" s="164"/>
      <c r="N325" s="37"/>
      <c r="O325" s="37"/>
      <c r="P325" s="37"/>
      <c r="Q325" s="37"/>
      <c r="R325" s="37"/>
      <c r="S325" s="37"/>
      <c r="T325" s="65"/>
      <c r="AT325" s="22" t="s">
        <v>136</v>
      </c>
      <c r="AU325" s="22" t="s">
        <v>80</v>
      </c>
    </row>
    <row r="326" spans="2:65" s="11" customFormat="1">
      <c r="B326" s="165"/>
      <c r="D326" s="162" t="s">
        <v>138</v>
      </c>
      <c r="E326" s="166" t="s">
        <v>5</v>
      </c>
      <c r="F326" s="167" t="s">
        <v>1148</v>
      </c>
      <c r="H326" s="168">
        <v>24.7</v>
      </c>
      <c r="L326" s="165"/>
      <c r="M326" s="169"/>
      <c r="N326" s="170"/>
      <c r="O326" s="170"/>
      <c r="P326" s="170"/>
      <c r="Q326" s="170"/>
      <c r="R326" s="170"/>
      <c r="S326" s="170"/>
      <c r="T326" s="171"/>
      <c r="AT326" s="166" t="s">
        <v>138</v>
      </c>
      <c r="AU326" s="166" t="s">
        <v>80</v>
      </c>
      <c r="AV326" s="11" t="s">
        <v>80</v>
      </c>
      <c r="AW326" s="11" t="s">
        <v>33</v>
      </c>
      <c r="AX326" s="11" t="s">
        <v>70</v>
      </c>
      <c r="AY326" s="166" t="s">
        <v>127</v>
      </c>
    </row>
    <row r="327" spans="2:65" s="12" customFormat="1">
      <c r="B327" s="172"/>
      <c r="D327" s="162" t="s">
        <v>138</v>
      </c>
      <c r="E327" s="173" t="s">
        <v>5</v>
      </c>
      <c r="F327" s="174" t="s">
        <v>141</v>
      </c>
      <c r="H327" s="175">
        <v>24.7</v>
      </c>
      <c r="L327" s="172"/>
      <c r="M327" s="176"/>
      <c r="N327" s="177"/>
      <c r="O327" s="177"/>
      <c r="P327" s="177"/>
      <c r="Q327" s="177"/>
      <c r="R327" s="177"/>
      <c r="S327" s="177"/>
      <c r="T327" s="178"/>
      <c r="AT327" s="173" t="s">
        <v>138</v>
      </c>
      <c r="AU327" s="173" t="s">
        <v>80</v>
      </c>
      <c r="AV327" s="12" t="s">
        <v>134</v>
      </c>
      <c r="AW327" s="12" t="s">
        <v>33</v>
      </c>
      <c r="AX327" s="12" t="s">
        <v>75</v>
      </c>
      <c r="AY327" s="173" t="s">
        <v>127</v>
      </c>
    </row>
    <row r="328" spans="2:65" s="1" customFormat="1" ht="14.45" customHeight="1">
      <c r="B328" s="150"/>
      <c r="C328" s="151" t="s">
        <v>513</v>
      </c>
      <c r="D328" s="151" t="s">
        <v>129</v>
      </c>
      <c r="E328" s="152" t="s">
        <v>1149</v>
      </c>
      <c r="F328" s="153" t="s">
        <v>1150</v>
      </c>
      <c r="G328" s="154" t="s">
        <v>274</v>
      </c>
      <c r="H328" s="155">
        <v>0.6</v>
      </c>
      <c r="I328" s="156"/>
      <c r="J328" s="156">
        <f>ROUND(I328*H328,2)</f>
        <v>0</v>
      </c>
      <c r="K328" s="153" t="s">
        <v>133</v>
      </c>
      <c r="L328" s="36"/>
      <c r="M328" s="157" t="s">
        <v>5</v>
      </c>
      <c r="N328" s="158" t="s">
        <v>41</v>
      </c>
      <c r="O328" s="159">
        <v>15.231</v>
      </c>
      <c r="P328" s="159">
        <f>O328*H328</f>
        <v>9.1386000000000003</v>
      </c>
      <c r="Q328" s="159">
        <v>1.0040899999999999</v>
      </c>
      <c r="R328" s="159">
        <f>Q328*H328</f>
        <v>0.60245399999999993</v>
      </c>
      <c r="S328" s="159">
        <v>0</v>
      </c>
      <c r="T328" s="160">
        <f>S328*H328</f>
        <v>0</v>
      </c>
      <c r="AR328" s="22" t="s">
        <v>134</v>
      </c>
      <c r="AT328" s="22" t="s">
        <v>129</v>
      </c>
      <c r="AU328" s="22" t="s">
        <v>80</v>
      </c>
      <c r="AY328" s="22" t="s">
        <v>127</v>
      </c>
      <c r="BE328" s="161">
        <f>IF(N328="základní",J328,0)</f>
        <v>0</v>
      </c>
      <c r="BF328" s="161">
        <f>IF(N328="snížená",J328,0)</f>
        <v>0</v>
      </c>
      <c r="BG328" s="161">
        <f>IF(N328="zákl. přenesená",J328,0)</f>
        <v>0</v>
      </c>
      <c r="BH328" s="161">
        <f>IF(N328="sníž. přenesená",J328,0)</f>
        <v>0</v>
      </c>
      <c r="BI328" s="161">
        <f>IF(N328="nulová",J328,0)</f>
        <v>0</v>
      </c>
      <c r="BJ328" s="22" t="s">
        <v>75</v>
      </c>
      <c r="BK328" s="161">
        <f>ROUND(I328*H328,2)</f>
        <v>0</v>
      </c>
      <c r="BL328" s="22" t="s">
        <v>134</v>
      </c>
      <c r="BM328" s="22" t="s">
        <v>1151</v>
      </c>
    </row>
    <row r="329" spans="2:65" s="11" customFormat="1">
      <c r="B329" s="165"/>
      <c r="D329" s="162" t="s">
        <v>138</v>
      </c>
      <c r="E329" s="166" t="s">
        <v>5</v>
      </c>
      <c r="F329" s="167" t="s">
        <v>1152</v>
      </c>
      <c r="H329" s="168">
        <v>0.59299999999999997</v>
      </c>
      <c r="L329" s="165"/>
      <c r="M329" s="169"/>
      <c r="N329" s="170"/>
      <c r="O329" s="170"/>
      <c r="P329" s="170"/>
      <c r="Q329" s="170"/>
      <c r="R329" s="170"/>
      <c r="S329" s="170"/>
      <c r="T329" s="171"/>
      <c r="AT329" s="166" t="s">
        <v>138</v>
      </c>
      <c r="AU329" s="166" t="s">
        <v>80</v>
      </c>
      <c r="AV329" s="11" t="s">
        <v>80</v>
      </c>
      <c r="AW329" s="11" t="s">
        <v>33</v>
      </c>
      <c r="AX329" s="11" t="s">
        <v>70</v>
      </c>
      <c r="AY329" s="166" t="s">
        <v>127</v>
      </c>
    </row>
    <row r="330" spans="2:65" s="12" customFormat="1">
      <c r="B330" s="172"/>
      <c r="D330" s="162" t="s">
        <v>138</v>
      </c>
      <c r="E330" s="173" t="s">
        <v>5</v>
      </c>
      <c r="F330" s="174" t="s">
        <v>141</v>
      </c>
      <c r="H330" s="175">
        <v>0.59299999999999997</v>
      </c>
      <c r="L330" s="172"/>
      <c r="M330" s="176"/>
      <c r="N330" s="177"/>
      <c r="O330" s="177"/>
      <c r="P330" s="177"/>
      <c r="Q330" s="177"/>
      <c r="R330" s="177"/>
      <c r="S330" s="177"/>
      <c r="T330" s="178"/>
      <c r="AT330" s="173" t="s">
        <v>138</v>
      </c>
      <c r="AU330" s="173" t="s">
        <v>80</v>
      </c>
      <c r="AV330" s="12" t="s">
        <v>134</v>
      </c>
      <c r="AW330" s="12" t="s">
        <v>33</v>
      </c>
      <c r="AX330" s="12" t="s">
        <v>70</v>
      </c>
      <c r="AY330" s="173" t="s">
        <v>127</v>
      </c>
    </row>
    <row r="331" spans="2:65" s="11" customFormat="1">
      <c r="B331" s="165"/>
      <c r="D331" s="162" t="s">
        <v>138</v>
      </c>
      <c r="E331" s="166" t="s">
        <v>5</v>
      </c>
      <c r="F331" s="167" t="s">
        <v>993</v>
      </c>
      <c r="H331" s="168">
        <v>0.6</v>
      </c>
      <c r="L331" s="165"/>
      <c r="M331" s="169"/>
      <c r="N331" s="170"/>
      <c r="O331" s="170"/>
      <c r="P331" s="170"/>
      <c r="Q331" s="170"/>
      <c r="R331" s="170"/>
      <c r="S331" s="170"/>
      <c r="T331" s="171"/>
      <c r="AT331" s="166" t="s">
        <v>138</v>
      </c>
      <c r="AU331" s="166" t="s">
        <v>80</v>
      </c>
      <c r="AV331" s="11" t="s">
        <v>80</v>
      </c>
      <c r="AW331" s="11" t="s">
        <v>33</v>
      </c>
      <c r="AX331" s="11" t="s">
        <v>75</v>
      </c>
      <c r="AY331" s="166" t="s">
        <v>127</v>
      </c>
    </row>
    <row r="332" spans="2:65" s="1" customFormat="1" ht="22.9" customHeight="1">
      <c r="B332" s="150"/>
      <c r="C332" s="151" t="s">
        <v>518</v>
      </c>
      <c r="D332" s="151" t="s">
        <v>129</v>
      </c>
      <c r="E332" s="152" t="s">
        <v>1153</v>
      </c>
      <c r="F332" s="153" t="s">
        <v>1154</v>
      </c>
      <c r="G332" s="154" t="s">
        <v>685</v>
      </c>
      <c r="H332" s="155">
        <v>1</v>
      </c>
      <c r="I332" s="156"/>
      <c r="J332" s="156">
        <f>ROUND(I332*H332,2)</f>
        <v>0</v>
      </c>
      <c r="K332" s="153" t="s">
        <v>5</v>
      </c>
      <c r="L332" s="36"/>
      <c r="M332" s="157" t="s">
        <v>5</v>
      </c>
      <c r="N332" s="158" t="s">
        <v>41</v>
      </c>
      <c r="O332" s="159">
        <v>1.319</v>
      </c>
      <c r="P332" s="159">
        <f>O332*H332</f>
        <v>1.319</v>
      </c>
      <c r="Q332" s="159">
        <v>0</v>
      </c>
      <c r="R332" s="159">
        <f>Q332*H332</f>
        <v>0</v>
      </c>
      <c r="S332" s="159">
        <v>0</v>
      </c>
      <c r="T332" s="160">
        <f>S332*H332</f>
        <v>0</v>
      </c>
      <c r="AR332" s="22" t="s">
        <v>134</v>
      </c>
      <c r="AT332" s="22" t="s">
        <v>129</v>
      </c>
      <c r="AU332" s="22" t="s">
        <v>80</v>
      </c>
      <c r="AY332" s="22" t="s">
        <v>127</v>
      </c>
      <c r="BE332" s="161">
        <f>IF(N332="základní",J332,0)</f>
        <v>0</v>
      </c>
      <c r="BF332" s="161">
        <f>IF(N332="snížená",J332,0)</f>
        <v>0</v>
      </c>
      <c r="BG332" s="161">
        <f>IF(N332="zákl. přenesená",J332,0)</f>
        <v>0</v>
      </c>
      <c r="BH332" s="161">
        <f>IF(N332="sníž. přenesená",J332,0)</f>
        <v>0</v>
      </c>
      <c r="BI332" s="161">
        <f>IF(N332="nulová",J332,0)</f>
        <v>0</v>
      </c>
      <c r="BJ332" s="22" t="s">
        <v>75</v>
      </c>
      <c r="BK332" s="161">
        <f>ROUND(I332*H332,2)</f>
        <v>0</v>
      </c>
      <c r="BL332" s="22" t="s">
        <v>134</v>
      </c>
      <c r="BM332" s="22" t="s">
        <v>1155</v>
      </c>
    </row>
    <row r="333" spans="2:65" s="11" customFormat="1">
      <c r="B333" s="165"/>
      <c r="D333" s="162" t="s">
        <v>138</v>
      </c>
      <c r="E333" s="166" t="s">
        <v>5</v>
      </c>
      <c r="F333" s="167" t="s">
        <v>1156</v>
      </c>
      <c r="H333" s="168">
        <v>1</v>
      </c>
      <c r="L333" s="165"/>
      <c r="M333" s="169"/>
      <c r="N333" s="170"/>
      <c r="O333" s="170"/>
      <c r="P333" s="170"/>
      <c r="Q333" s="170"/>
      <c r="R333" s="170"/>
      <c r="S333" s="170"/>
      <c r="T333" s="171"/>
      <c r="AT333" s="166" t="s">
        <v>138</v>
      </c>
      <c r="AU333" s="166" t="s">
        <v>80</v>
      </c>
      <c r="AV333" s="11" t="s">
        <v>80</v>
      </c>
      <c r="AW333" s="11" t="s">
        <v>33</v>
      </c>
      <c r="AX333" s="11" t="s">
        <v>75</v>
      </c>
      <c r="AY333" s="166" t="s">
        <v>127</v>
      </c>
    </row>
    <row r="334" spans="2:65" s="1" customFormat="1" ht="22.9" customHeight="1">
      <c r="B334" s="150"/>
      <c r="C334" s="151" t="s">
        <v>523</v>
      </c>
      <c r="D334" s="151" t="s">
        <v>129</v>
      </c>
      <c r="E334" s="152" t="s">
        <v>1157</v>
      </c>
      <c r="F334" s="153" t="s">
        <v>1158</v>
      </c>
      <c r="G334" s="154" t="s">
        <v>685</v>
      </c>
      <c r="H334" s="155">
        <v>2</v>
      </c>
      <c r="I334" s="156"/>
      <c r="J334" s="156">
        <f>ROUND(I334*H334,2)</f>
        <v>0</v>
      </c>
      <c r="K334" s="153" t="s">
        <v>5</v>
      </c>
      <c r="L334" s="36"/>
      <c r="M334" s="157" t="s">
        <v>5</v>
      </c>
      <c r="N334" s="158" t="s">
        <v>41</v>
      </c>
      <c r="O334" s="159">
        <v>1.319</v>
      </c>
      <c r="P334" s="159">
        <f>O334*H334</f>
        <v>2.6379999999999999</v>
      </c>
      <c r="Q334" s="159">
        <v>0</v>
      </c>
      <c r="R334" s="159">
        <f>Q334*H334</f>
        <v>0</v>
      </c>
      <c r="S334" s="159">
        <v>0</v>
      </c>
      <c r="T334" s="160">
        <f>S334*H334</f>
        <v>0</v>
      </c>
      <c r="AR334" s="22" t="s">
        <v>134</v>
      </c>
      <c r="AT334" s="22" t="s">
        <v>129</v>
      </c>
      <c r="AU334" s="22" t="s">
        <v>80</v>
      </c>
      <c r="AY334" s="22" t="s">
        <v>127</v>
      </c>
      <c r="BE334" s="161">
        <f>IF(N334="základní",J334,0)</f>
        <v>0</v>
      </c>
      <c r="BF334" s="161">
        <f>IF(N334="snížená",J334,0)</f>
        <v>0</v>
      </c>
      <c r="BG334" s="161">
        <f>IF(N334="zákl. přenesená",J334,0)</f>
        <v>0</v>
      </c>
      <c r="BH334" s="161">
        <f>IF(N334="sníž. přenesená",J334,0)</f>
        <v>0</v>
      </c>
      <c r="BI334" s="161">
        <f>IF(N334="nulová",J334,0)</f>
        <v>0</v>
      </c>
      <c r="BJ334" s="22" t="s">
        <v>75</v>
      </c>
      <c r="BK334" s="161">
        <f>ROUND(I334*H334,2)</f>
        <v>0</v>
      </c>
      <c r="BL334" s="22" t="s">
        <v>134</v>
      </c>
      <c r="BM334" s="22" t="s">
        <v>1159</v>
      </c>
    </row>
    <row r="335" spans="2:65" s="11" customFormat="1">
      <c r="B335" s="165"/>
      <c r="D335" s="162" t="s">
        <v>138</v>
      </c>
      <c r="E335" s="166" t="s">
        <v>5</v>
      </c>
      <c r="F335" s="167" t="s">
        <v>80</v>
      </c>
      <c r="H335" s="168">
        <v>2</v>
      </c>
      <c r="L335" s="165"/>
      <c r="M335" s="169"/>
      <c r="N335" s="170"/>
      <c r="O335" s="170"/>
      <c r="P335" s="170"/>
      <c r="Q335" s="170"/>
      <c r="R335" s="170"/>
      <c r="S335" s="170"/>
      <c r="T335" s="171"/>
      <c r="AT335" s="166" t="s">
        <v>138</v>
      </c>
      <c r="AU335" s="166" t="s">
        <v>80</v>
      </c>
      <c r="AV335" s="11" t="s">
        <v>80</v>
      </c>
      <c r="AW335" s="11" t="s">
        <v>33</v>
      </c>
      <c r="AX335" s="11" t="s">
        <v>75</v>
      </c>
      <c r="AY335" s="166" t="s">
        <v>127</v>
      </c>
    </row>
    <row r="336" spans="2:65" s="1" customFormat="1" ht="22.9" customHeight="1">
      <c r="B336" s="150"/>
      <c r="C336" s="151" t="s">
        <v>530</v>
      </c>
      <c r="D336" s="151" t="s">
        <v>129</v>
      </c>
      <c r="E336" s="152" t="s">
        <v>1160</v>
      </c>
      <c r="F336" s="153" t="s">
        <v>1161</v>
      </c>
      <c r="G336" s="154" t="s">
        <v>685</v>
      </c>
      <c r="H336" s="155">
        <v>1</v>
      </c>
      <c r="I336" s="156"/>
      <c r="J336" s="156">
        <f>ROUND(I336*H336,2)</f>
        <v>0</v>
      </c>
      <c r="K336" s="153" t="s">
        <v>5</v>
      </c>
      <c r="L336" s="36"/>
      <c r="M336" s="157" t="s">
        <v>5</v>
      </c>
      <c r="N336" s="158" t="s">
        <v>41</v>
      </c>
      <c r="O336" s="159">
        <v>1.319</v>
      </c>
      <c r="P336" s="159">
        <f>O336*H336</f>
        <v>1.319</v>
      </c>
      <c r="Q336" s="159">
        <v>0</v>
      </c>
      <c r="R336" s="159">
        <f>Q336*H336</f>
        <v>0</v>
      </c>
      <c r="S336" s="159">
        <v>0</v>
      </c>
      <c r="T336" s="160">
        <f>S336*H336</f>
        <v>0</v>
      </c>
      <c r="AR336" s="22" t="s">
        <v>134</v>
      </c>
      <c r="AT336" s="22" t="s">
        <v>129</v>
      </c>
      <c r="AU336" s="22" t="s">
        <v>80</v>
      </c>
      <c r="AY336" s="22" t="s">
        <v>127</v>
      </c>
      <c r="BE336" s="161">
        <f>IF(N336="základní",J336,0)</f>
        <v>0</v>
      </c>
      <c r="BF336" s="161">
        <f>IF(N336="snížená",J336,0)</f>
        <v>0</v>
      </c>
      <c r="BG336" s="161">
        <f>IF(N336="zákl. přenesená",J336,0)</f>
        <v>0</v>
      </c>
      <c r="BH336" s="161">
        <f>IF(N336="sníž. přenesená",J336,0)</f>
        <v>0</v>
      </c>
      <c r="BI336" s="161">
        <f>IF(N336="nulová",J336,0)</f>
        <v>0</v>
      </c>
      <c r="BJ336" s="22" t="s">
        <v>75</v>
      </c>
      <c r="BK336" s="161">
        <f>ROUND(I336*H336,2)</f>
        <v>0</v>
      </c>
      <c r="BL336" s="22" t="s">
        <v>134</v>
      </c>
      <c r="BM336" s="22" t="s">
        <v>1162</v>
      </c>
    </row>
    <row r="337" spans="2:65" s="11" customFormat="1">
      <c r="B337" s="165"/>
      <c r="D337" s="162" t="s">
        <v>138</v>
      </c>
      <c r="E337" s="166" t="s">
        <v>5</v>
      </c>
      <c r="F337" s="167" t="s">
        <v>75</v>
      </c>
      <c r="H337" s="168">
        <v>1</v>
      </c>
      <c r="L337" s="165"/>
      <c r="M337" s="169"/>
      <c r="N337" s="170"/>
      <c r="O337" s="170"/>
      <c r="P337" s="170"/>
      <c r="Q337" s="170"/>
      <c r="R337" s="170"/>
      <c r="S337" s="170"/>
      <c r="T337" s="171"/>
      <c r="AT337" s="166" t="s">
        <v>138</v>
      </c>
      <c r="AU337" s="166" t="s">
        <v>80</v>
      </c>
      <c r="AV337" s="11" t="s">
        <v>80</v>
      </c>
      <c r="AW337" s="11" t="s">
        <v>33</v>
      </c>
      <c r="AX337" s="11" t="s">
        <v>75</v>
      </c>
      <c r="AY337" s="166" t="s">
        <v>127</v>
      </c>
    </row>
    <row r="338" spans="2:65" s="1" customFormat="1" ht="14.45" customHeight="1">
      <c r="B338" s="150"/>
      <c r="C338" s="151" t="s">
        <v>538</v>
      </c>
      <c r="D338" s="151" t="s">
        <v>129</v>
      </c>
      <c r="E338" s="152" t="s">
        <v>676</v>
      </c>
      <c r="F338" s="153" t="s">
        <v>1163</v>
      </c>
      <c r="G338" s="154" t="s">
        <v>375</v>
      </c>
      <c r="H338" s="155">
        <v>315</v>
      </c>
      <c r="I338" s="156"/>
      <c r="J338" s="156">
        <f>ROUND(I338*H338,2)</f>
        <v>0</v>
      </c>
      <c r="K338" s="153" t="s">
        <v>133</v>
      </c>
      <c r="L338" s="36"/>
      <c r="M338" s="157" t="s">
        <v>5</v>
      </c>
      <c r="N338" s="158" t="s">
        <v>41</v>
      </c>
      <c r="O338" s="159">
        <v>2.3E-2</v>
      </c>
      <c r="P338" s="159">
        <f>O338*H338</f>
        <v>7.2450000000000001</v>
      </c>
      <c r="Q338" s="159">
        <v>6.9999999999999994E-5</v>
      </c>
      <c r="R338" s="159">
        <f>Q338*H338</f>
        <v>2.2049999999999997E-2</v>
      </c>
      <c r="S338" s="159">
        <v>0</v>
      </c>
      <c r="T338" s="160">
        <f>S338*H338</f>
        <v>0</v>
      </c>
      <c r="AR338" s="22" t="s">
        <v>134</v>
      </c>
      <c r="AT338" s="22" t="s">
        <v>129</v>
      </c>
      <c r="AU338" s="22" t="s">
        <v>80</v>
      </c>
      <c r="AY338" s="22" t="s">
        <v>127</v>
      </c>
      <c r="BE338" s="161">
        <f>IF(N338="základní",J338,0)</f>
        <v>0</v>
      </c>
      <c r="BF338" s="161">
        <f>IF(N338="snížená",J338,0)</f>
        <v>0</v>
      </c>
      <c r="BG338" s="161">
        <f>IF(N338="zákl. přenesená",J338,0)</f>
        <v>0</v>
      </c>
      <c r="BH338" s="161">
        <f>IF(N338="sníž. přenesená",J338,0)</f>
        <v>0</v>
      </c>
      <c r="BI338" s="161">
        <f>IF(N338="nulová",J338,0)</f>
        <v>0</v>
      </c>
      <c r="BJ338" s="22" t="s">
        <v>75</v>
      </c>
      <c r="BK338" s="161">
        <f>ROUND(I338*H338,2)</f>
        <v>0</v>
      </c>
      <c r="BL338" s="22" t="s">
        <v>134</v>
      </c>
      <c r="BM338" s="22" t="s">
        <v>1164</v>
      </c>
    </row>
    <row r="339" spans="2:65" s="1" customFormat="1">
      <c r="B339" s="36"/>
      <c r="D339" s="162" t="s">
        <v>136</v>
      </c>
      <c r="F339" s="163" t="s">
        <v>679</v>
      </c>
      <c r="L339" s="36"/>
      <c r="M339" s="164"/>
      <c r="N339" s="37"/>
      <c r="O339" s="37"/>
      <c r="P339" s="37"/>
      <c r="Q339" s="37"/>
      <c r="R339" s="37"/>
      <c r="S339" s="37"/>
      <c r="T339" s="65"/>
      <c r="AT339" s="22" t="s">
        <v>136</v>
      </c>
      <c r="AU339" s="22" t="s">
        <v>80</v>
      </c>
    </row>
    <row r="340" spans="2:65" s="11" customFormat="1">
      <c r="B340" s="165"/>
      <c r="D340" s="162" t="s">
        <v>138</v>
      </c>
      <c r="E340" s="166" t="s">
        <v>5</v>
      </c>
      <c r="F340" s="167" t="s">
        <v>1165</v>
      </c>
      <c r="H340" s="168">
        <v>314.97399999999999</v>
      </c>
      <c r="L340" s="165"/>
      <c r="M340" s="169"/>
      <c r="N340" s="170"/>
      <c r="O340" s="170"/>
      <c r="P340" s="170"/>
      <c r="Q340" s="170"/>
      <c r="R340" s="170"/>
      <c r="S340" s="170"/>
      <c r="T340" s="171"/>
      <c r="AT340" s="166" t="s">
        <v>138</v>
      </c>
      <c r="AU340" s="166" t="s">
        <v>80</v>
      </c>
      <c r="AV340" s="11" t="s">
        <v>80</v>
      </c>
      <c r="AW340" s="11" t="s">
        <v>33</v>
      </c>
      <c r="AX340" s="11" t="s">
        <v>70</v>
      </c>
      <c r="AY340" s="166" t="s">
        <v>127</v>
      </c>
    </row>
    <row r="341" spans="2:65" s="12" customFormat="1">
      <c r="B341" s="172"/>
      <c r="D341" s="162" t="s">
        <v>138</v>
      </c>
      <c r="E341" s="173" t="s">
        <v>5</v>
      </c>
      <c r="F341" s="174" t="s">
        <v>141</v>
      </c>
      <c r="H341" s="175">
        <v>314.97399999999999</v>
      </c>
      <c r="L341" s="172"/>
      <c r="M341" s="176"/>
      <c r="N341" s="177"/>
      <c r="O341" s="177"/>
      <c r="P341" s="177"/>
      <c r="Q341" s="177"/>
      <c r="R341" s="177"/>
      <c r="S341" s="177"/>
      <c r="T341" s="178"/>
      <c r="AT341" s="173" t="s">
        <v>138</v>
      </c>
      <c r="AU341" s="173" t="s">
        <v>80</v>
      </c>
      <c r="AV341" s="12" t="s">
        <v>134</v>
      </c>
      <c r="AW341" s="12" t="s">
        <v>33</v>
      </c>
      <c r="AX341" s="12" t="s">
        <v>70</v>
      </c>
      <c r="AY341" s="173" t="s">
        <v>127</v>
      </c>
    </row>
    <row r="342" spans="2:65" s="11" customFormat="1">
      <c r="B342" s="165"/>
      <c r="D342" s="162" t="s">
        <v>138</v>
      </c>
      <c r="E342" s="166" t="s">
        <v>5</v>
      </c>
      <c r="F342" s="167" t="s">
        <v>1166</v>
      </c>
      <c r="H342" s="168">
        <v>315</v>
      </c>
      <c r="L342" s="165"/>
      <c r="M342" s="169"/>
      <c r="N342" s="170"/>
      <c r="O342" s="170"/>
      <c r="P342" s="170"/>
      <c r="Q342" s="170"/>
      <c r="R342" s="170"/>
      <c r="S342" s="170"/>
      <c r="T342" s="171"/>
      <c r="AT342" s="166" t="s">
        <v>138</v>
      </c>
      <c r="AU342" s="166" t="s">
        <v>80</v>
      </c>
      <c r="AV342" s="11" t="s">
        <v>80</v>
      </c>
      <c r="AW342" s="11" t="s">
        <v>33</v>
      </c>
      <c r="AX342" s="11" t="s">
        <v>75</v>
      </c>
      <c r="AY342" s="166" t="s">
        <v>127</v>
      </c>
    </row>
    <row r="343" spans="2:65" s="10" customFormat="1" ht="29.85" customHeight="1">
      <c r="B343" s="138"/>
      <c r="D343" s="139" t="s">
        <v>69</v>
      </c>
      <c r="E343" s="148" t="s">
        <v>181</v>
      </c>
      <c r="F343" s="148" t="s">
        <v>1167</v>
      </c>
      <c r="J343" s="149">
        <f>BK343</f>
        <v>0</v>
      </c>
      <c r="L343" s="138"/>
      <c r="M343" s="142"/>
      <c r="N343" s="143"/>
      <c r="O343" s="143"/>
      <c r="P343" s="144">
        <f>SUM(P344:P357)</f>
        <v>24.689399999999999</v>
      </c>
      <c r="Q343" s="143"/>
      <c r="R343" s="144">
        <f>SUM(R344:R357)</f>
        <v>0</v>
      </c>
      <c r="S343" s="143"/>
      <c r="T343" s="145">
        <f>SUM(T344:T357)</f>
        <v>0</v>
      </c>
      <c r="AR343" s="139" t="s">
        <v>75</v>
      </c>
      <c r="AT343" s="146" t="s">
        <v>69</v>
      </c>
      <c r="AU343" s="146" t="s">
        <v>75</v>
      </c>
      <c r="AY343" s="139" t="s">
        <v>127</v>
      </c>
      <c r="BK343" s="147">
        <f>SUM(BK344:BK357)</f>
        <v>0</v>
      </c>
    </row>
    <row r="344" spans="2:65" s="1" customFormat="1" ht="22.9" customHeight="1">
      <c r="B344" s="150"/>
      <c r="C344" s="151" t="s">
        <v>545</v>
      </c>
      <c r="D344" s="151" t="s">
        <v>129</v>
      </c>
      <c r="E344" s="152" t="s">
        <v>1168</v>
      </c>
      <c r="F344" s="153" t="s">
        <v>1169</v>
      </c>
      <c r="G344" s="154" t="s">
        <v>375</v>
      </c>
      <c r="H344" s="155">
        <v>36</v>
      </c>
      <c r="I344" s="156"/>
      <c r="J344" s="156">
        <f>ROUND(I344*H344,2)</f>
        <v>0</v>
      </c>
      <c r="K344" s="153" t="s">
        <v>5</v>
      </c>
      <c r="L344" s="36"/>
      <c r="M344" s="157" t="s">
        <v>5</v>
      </c>
      <c r="N344" s="158" t="s">
        <v>41</v>
      </c>
      <c r="O344" s="159">
        <v>0.64300000000000002</v>
      </c>
      <c r="P344" s="159">
        <f>O344*H344</f>
        <v>23.148</v>
      </c>
      <c r="Q344" s="159">
        <v>0</v>
      </c>
      <c r="R344" s="159">
        <f>Q344*H344</f>
        <v>0</v>
      </c>
      <c r="S344" s="159">
        <v>0</v>
      </c>
      <c r="T344" s="160">
        <f>S344*H344</f>
        <v>0</v>
      </c>
      <c r="AR344" s="22" t="s">
        <v>134</v>
      </c>
      <c r="AT344" s="22" t="s">
        <v>129</v>
      </c>
      <c r="AU344" s="22" t="s">
        <v>80</v>
      </c>
      <c r="AY344" s="22" t="s">
        <v>127</v>
      </c>
      <c r="BE344" s="161">
        <f>IF(N344="základní",J344,0)</f>
        <v>0</v>
      </c>
      <c r="BF344" s="161">
        <f>IF(N344="snížená",J344,0)</f>
        <v>0</v>
      </c>
      <c r="BG344" s="161">
        <f>IF(N344="zákl. přenesená",J344,0)</f>
        <v>0</v>
      </c>
      <c r="BH344" s="161">
        <f>IF(N344="sníž. přenesená",J344,0)</f>
        <v>0</v>
      </c>
      <c r="BI344" s="161">
        <f>IF(N344="nulová",J344,0)</f>
        <v>0</v>
      </c>
      <c r="BJ344" s="22" t="s">
        <v>75</v>
      </c>
      <c r="BK344" s="161">
        <f>ROUND(I344*H344,2)</f>
        <v>0</v>
      </c>
      <c r="BL344" s="22" t="s">
        <v>134</v>
      </c>
      <c r="BM344" s="22" t="s">
        <v>1170</v>
      </c>
    </row>
    <row r="345" spans="2:65" s="11" customFormat="1">
      <c r="B345" s="165"/>
      <c r="D345" s="162" t="s">
        <v>138</v>
      </c>
      <c r="E345" s="166" t="s">
        <v>5</v>
      </c>
      <c r="F345" s="167" t="s">
        <v>357</v>
      </c>
      <c r="H345" s="168">
        <v>36</v>
      </c>
      <c r="L345" s="165"/>
      <c r="M345" s="169"/>
      <c r="N345" s="170"/>
      <c r="O345" s="170"/>
      <c r="P345" s="170"/>
      <c r="Q345" s="170"/>
      <c r="R345" s="170"/>
      <c r="S345" s="170"/>
      <c r="T345" s="171"/>
      <c r="AT345" s="166" t="s">
        <v>138</v>
      </c>
      <c r="AU345" s="166" t="s">
        <v>80</v>
      </c>
      <c r="AV345" s="11" t="s">
        <v>80</v>
      </c>
      <c r="AW345" s="11" t="s">
        <v>33</v>
      </c>
      <c r="AX345" s="11" t="s">
        <v>75</v>
      </c>
      <c r="AY345" s="166" t="s">
        <v>127</v>
      </c>
    </row>
    <row r="346" spans="2:65" s="1" customFormat="1" ht="22.9" customHeight="1">
      <c r="B346" s="150"/>
      <c r="C346" s="151" t="s">
        <v>551</v>
      </c>
      <c r="D346" s="151" t="s">
        <v>129</v>
      </c>
      <c r="E346" s="152" t="s">
        <v>1171</v>
      </c>
      <c r="F346" s="153" t="s">
        <v>1172</v>
      </c>
      <c r="G346" s="154" t="s">
        <v>155</v>
      </c>
      <c r="H346" s="155">
        <v>2</v>
      </c>
      <c r="I346" s="156"/>
      <c r="J346" s="156">
        <f>ROUND(I346*H346,2)</f>
        <v>0</v>
      </c>
      <c r="K346" s="153" t="s">
        <v>5</v>
      </c>
      <c r="L346" s="36"/>
      <c r="M346" s="157" t="s">
        <v>5</v>
      </c>
      <c r="N346" s="158" t="s">
        <v>41</v>
      </c>
      <c r="O346" s="159">
        <v>0.18</v>
      </c>
      <c r="P346" s="159">
        <f>O346*H346</f>
        <v>0.36</v>
      </c>
      <c r="Q346" s="159">
        <v>0</v>
      </c>
      <c r="R346" s="159">
        <f>Q346*H346</f>
        <v>0</v>
      </c>
      <c r="S346" s="159">
        <v>0</v>
      </c>
      <c r="T346" s="160">
        <f>S346*H346</f>
        <v>0</v>
      </c>
      <c r="AR346" s="22" t="s">
        <v>134</v>
      </c>
      <c r="AT346" s="22" t="s">
        <v>129</v>
      </c>
      <c r="AU346" s="22" t="s">
        <v>80</v>
      </c>
      <c r="AY346" s="22" t="s">
        <v>127</v>
      </c>
      <c r="BE346" s="161">
        <f>IF(N346="základní",J346,0)</f>
        <v>0</v>
      </c>
      <c r="BF346" s="161">
        <f>IF(N346="snížená",J346,0)</f>
        <v>0</v>
      </c>
      <c r="BG346" s="161">
        <f>IF(N346="zákl. přenesená",J346,0)</f>
        <v>0</v>
      </c>
      <c r="BH346" s="161">
        <f>IF(N346="sníž. přenesená",J346,0)</f>
        <v>0</v>
      </c>
      <c r="BI346" s="161">
        <f>IF(N346="nulová",J346,0)</f>
        <v>0</v>
      </c>
      <c r="BJ346" s="22" t="s">
        <v>75</v>
      </c>
      <c r="BK346" s="161">
        <f>ROUND(I346*H346,2)</f>
        <v>0</v>
      </c>
      <c r="BL346" s="22" t="s">
        <v>134</v>
      </c>
      <c r="BM346" s="22" t="s">
        <v>1173</v>
      </c>
    </row>
    <row r="347" spans="2:65" s="1" customFormat="1" ht="40.5">
      <c r="B347" s="36"/>
      <c r="D347" s="162" t="s">
        <v>136</v>
      </c>
      <c r="F347" s="163" t="s">
        <v>1174</v>
      </c>
      <c r="L347" s="36"/>
      <c r="M347" s="164"/>
      <c r="N347" s="37"/>
      <c r="O347" s="37"/>
      <c r="P347" s="37"/>
      <c r="Q347" s="37"/>
      <c r="R347" s="37"/>
      <c r="S347" s="37"/>
      <c r="T347" s="65"/>
      <c r="AT347" s="22" t="s">
        <v>136</v>
      </c>
      <c r="AU347" s="22" t="s">
        <v>80</v>
      </c>
    </row>
    <row r="348" spans="2:65" s="11" customFormat="1">
      <c r="B348" s="165"/>
      <c r="D348" s="162" t="s">
        <v>138</v>
      </c>
      <c r="E348" s="166" t="s">
        <v>5</v>
      </c>
      <c r="F348" s="167" t="s">
        <v>80</v>
      </c>
      <c r="H348" s="168">
        <v>2</v>
      </c>
      <c r="L348" s="165"/>
      <c r="M348" s="169"/>
      <c r="N348" s="170"/>
      <c r="O348" s="170"/>
      <c r="P348" s="170"/>
      <c r="Q348" s="170"/>
      <c r="R348" s="170"/>
      <c r="S348" s="170"/>
      <c r="T348" s="171"/>
      <c r="AT348" s="166" t="s">
        <v>138</v>
      </c>
      <c r="AU348" s="166" t="s">
        <v>80</v>
      </c>
      <c r="AV348" s="11" t="s">
        <v>80</v>
      </c>
      <c r="AW348" s="11" t="s">
        <v>33</v>
      </c>
      <c r="AX348" s="11" t="s">
        <v>70</v>
      </c>
      <c r="AY348" s="166" t="s">
        <v>127</v>
      </c>
    </row>
    <row r="349" spans="2:65" s="12" customFormat="1">
      <c r="B349" s="172"/>
      <c r="D349" s="162" t="s">
        <v>138</v>
      </c>
      <c r="E349" s="173" t="s">
        <v>5</v>
      </c>
      <c r="F349" s="174" t="s">
        <v>141</v>
      </c>
      <c r="H349" s="175">
        <v>2</v>
      </c>
      <c r="L349" s="172"/>
      <c r="M349" s="176"/>
      <c r="N349" s="177"/>
      <c r="O349" s="177"/>
      <c r="P349" s="177"/>
      <c r="Q349" s="177"/>
      <c r="R349" s="177"/>
      <c r="S349" s="177"/>
      <c r="T349" s="178"/>
      <c r="AT349" s="173" t="s">
        <v>138</v>
      </c>
      <c r="AU349" s="173" t="s">
        <v>80</v>
      </c>
      <c r="AV349" s="12" t="s">
        <v>134</v>
      </c>
      <c r="AW349" s="12" t="s">
        <v>33</v>
      </c>
      <c r="AX349" s="12" t="s">
        <v>75</v>
      </c>
      <c r="AY349" s="173" t="s">
        <v>127</v>
      </c>
    </row>
    <row r="350" spans="2:65" s="1" customFormat="1" ht="22.9" customHeight="1">
      <c r="B350" s="150"/>
      <c r="C350" s="151" t="s">
        <v>557</v>
      </c>
      <c r="D350" s="151" t="s">
        <v>129</v>
      </c>
      <c r="E350" s="152" t="s">
        <v>1175</v>
      </c>
      <c r="F350" s="153" t="s">
        <v>1176</v>
      </c>
      <c r="G350" s="154" t="s">
        <v>274</v>
      </c>
      <c r="H350" s="155">
        <v>6.6</v>
      </c>
      <c r="I350" s="156"/>
      <c r="J350" s="156">
        <f>ROUND(I350*H350,2)</f>
        <v>0</v>
      </c>
      <c r="K350" s="153" t="s">
        <v>133</v>
      </c>
      <c r="L350" s="36"/>
      <c r="M350" s="157" t="s">
        <v>5</v>
      </c>
      <c r="N350" s="158" t="s">
        <v>41</v>
      </c>
      <c r="O350" s="159">
        <v>0.125</v>
      </c>
      <c r="P350" s="159">
        <f>O350*H350</f>
        <v>0.82499999999999996</v>
      </c>
      <c r="Q350" s="159">
        <v>0</v>
      </c>
      <c r="R350" s="159">
        <f>Q350*H350</f>
        <v>0</v>
      </c>
      <c r="S350" s="159">
        <v>0</v>
      </c>
      <c r="T350" s="160">
        <f>S350*H350</f>
        <v>0</v>
      </c>
      <c r="AR350" s="22" t="s">
        <v>134</v>
      </c>
      <c r="AT350" s="22" t="s">
        <v>129</v>
      </c>
      <c r="AU350" s="22" t="s">
        <v>80</v>
      </c>
      <c r="AY350" s="22" t="s">
        <v>127</v>
      </c>
      <c r="BE350" s="161">
        <f>IF(N350="základní",J350,0)</f>
        <v>0</v>
      </c>
      <c r="BF350" s="161">
        <f>IF(N350="snížená",J350,0)</f>
        <v>0</v>
      </c>
      <c r="BG350" s="161">
        <f>IF(N350="zákl. přenesená",J350,0)</f>
        <v>0</v>
      </c>
      <c r="BH350" s="161">
        <f>IF(N350="sníž. přenesená",J350,0)</f>
        <v>0</v>
      </c>
      <c r="BI350" s="161">
        <f>IF(N350="nulová",J350,0)</f>
        <v>0</v>
      </c>
      <c r="BJ350" s="22" t="s">
        <v>75</v>
      </c>
      <c r="BK350" s="161">
        <f>ROUND(I350*H350,2)</f>
        <v>0</v>
      </c>
      <c r="BL350" s="22" t="s">
        <v>134</v>
      </c>
      <c r="BM350" s="22" t="s">
        <v>1177</v>
      </c>
    </row>
    <row r="351" spans="2:65" s="1" customFormat="1" ht="27">
      <c r="B351" s="36"/>
      <c r="D351" s="162" t="s">
        <v>136</v>
      </c>
      <c r="F351" s="163" t="s">
        <v>1178</v>
      </c>
      <c r="L351" s="36"/>
      <c r="M351" s="164"/>
      <c r="N351" s="37"/>
      <c r="O351" s="37"/>
      <c r="P351" s="37"/>
      <c r="Q351" s="37"/>
      <c r="R351" s="37"/>
      <c r="S351" s="37"/>
      <c r="T351" s="65"/>
      <c r="AT351" s="22" t="s">
        <v>136</v>
      </c>
      <c r="AU351" s="22" t="s">
        <v>80</v>
      </c>
    </row>
    <row r="352" spans="2:65" s="11" customFormat="1">
      <c r="B352" s="165"/>
      <c r="D352" s="162" t="s">
        <v>138</v>
      </c>
      <c r="E352" s="166" t="s">
        <v>5</v>
      </c>
      <c r="F352" s="167" t="s">
        <v>1179</v>
      </c>
      <c r="H352" s="168">
        <v>6.6</v>
      </c>
      <c r="L352" s="165"/>
      <c r="M352" s="169"/>
      <c r="N352" s="170"/>
      <c r="O352" s="170"/>
      <c r="P352" s="170"/>
      <c r="Q352" s="170"/>
      <c r="R352" s="170"/>
      <c r="S352" s="170"/>
      <c r="T352" s="171"/>
      <c r="AT352" s="166" t="s">
        <v>138</v>
      </c>
      <c r="AU352" s="166" t="s">
        <v>80</v>
      </c>
      <c r="AV352" s="11" t="s">
        <v>80</v>
      </c>
      <c r="AW352" s="11" t="s">
        <v>33</v>
      </c>
      <c r="AX352" s="11" t="s">
        <v>75</v>
      </c>
      <c r="AY352" s="166" t="s">
        <v>127</v>
      </c>
    </row>
    <row r="353" spans="2:65" s="1" customFormat="1" ht="22.9" customHeight="1">
      <c r="B353" s="150"/>
      <c r="C353" s="151" t="s">
        <v>563</v>
      </c>
      <c r="D353" s="151" t="s">
        <v>129</v>
      </c>
      <c r="E353" s="152" t="s">
        <v>1180</v>
      </c>
      <c r="F353" s="153" t="s">
        <v>1181</v>
      </c>
      <c r="G353" s="154" t="s">
        <v>274</v>
      </c>
      <c r="H353" s="155">
        <v>59.4</v>
      </c>
      <c r="I353" s="156"/>
      <c r="J353" s="156">
        <f>ROUND(I353*H353,2)</f>
        <v>0</v>
      </c>
      <c r="K353" s="153" t="s">
        <v>133</v>
      </c>
      <c r="L353" s="36"/>
      <c r="M353" s="157" t="s">
        <v>5</v>
      </c>
      <c r="N353" s="158" t="s">
        <v>41</v>
      </c>
      <c r="O353" s="159">
        <v>6.0000000000000001E-3</v>
      </c>
      <c r="P353" s="159">
        <f>O353*H353</f>
        <v>0.35639999999999999</v>
      </c>
      <c r="Q353" s="159">
        <v>0</v>
      </c>
      <c r="R353" s="159">
        <f>Q353*H353</f>
        <v>0</v>
      </c>
      <c r="S353" s="159">
        <v>0</v>
      </c>
      <c r="T353" s="160">
        <f>S353*H353</f>
        <v>0</v>
      </c>
      <c r="AR353" s="22" t="s">
        <v>134</v>
      </c>
      <c r="AT353" s="22" t="s">
        <v>129</v>
      </c>
      <c r="AU353" s="22" t="s">
        <v>80</v>
      </c>
      <c r="AY353" s="22" t="s">
        <v>127</v>
      </c>
      <c r="BE353" s="161">
        <f>IF(N353="základní",J353,0)</f>
        <v>0</v>
      </c>
      <c r="BF353" s="161">
        <f>IF(N353="snížená",J353,0)</f>
        <v>0</v>
      </c>
      <c r="BG353" s="161">
        <f>IF(N353="zákl. přenesená",J353,0)</f>
        <v>0</v>
      </c>
      <c r="BH353" s="161">
        <f>IF(N353="sníž. přenesená",J353,0)</f>
        <v>0</v>
      </c>
      <c r="BI353" s="161">
        <f>IF(N353="nulová",J353,0)</f>
        <v>0</v>
      </c>
      <c r="BJ353" s="22" t="s">
        <v>75</v>
      </c>
      <c r="BK353" s="161">
        <f>ROUND(I353*H353,2)</f>
        <v>0</v>
      </c>
      <c r="BL353" s="22" t="s">
        <v>134</v>
      </c>
      <c r="BM353" s="22" t="s">
        <v>1182</v>
      </c>
    </row>
    <row r="354" spans="2:65" s="1" customFormat="1" ht="27">
      <c r="B354" s="36"/>
      <c r="D354" s="162" t="s">
        <v>136</v>
      </c>
      <c r="F354" s="163" t="s">
        <v>1183</v>
      </c>
      <c r="L354" s="36"/>
      <c r="M354" s="164"/>
      <c r="N354" s="37"/>
      <c r="O354" s="37"/>
      <c r="P354" s="37"/>
      <c r="Q354" s="37"/>
      <c r="R354" s="37"/>
      <c r="S354" s="37"/>
      <c r="T354" s="65"/>
      <c r="AT354" s="22" t="s">
        <v>136</v>
      </c>
      <c r="AU354" s="22" t="s">
        <v>80</v>
      </c>
    </row>
    <row r="355" spans="2:65" s="11" customFormat="1">
      <c r="B355" s="165"/>
      <c r="D355" s="162" t="s">
        <v>138</v>
      </c>
      <c r="E355" s="166" t="s">
        <v>5</v>
      </c>
      <c r="F355" s="167" t="s">
        <v>1184</v>
      </c>
      <c r="H355" s="168">
        <v>59.4</v>
      </c>
      <c r="L355" s="165"/>
      <c r="M355" s="169"/>
      <c r="N355" s="170"/>
      <c r="O355" s="170"/>
      <c r="P355" s="170"/>
      <c r="Q355" s="170"/>
      <c r="R355" s="170"/>
      <c r="S355" s="170"/>
      <c r="T355" s="171"/>
      <c r="AT355" s="166" t="s">
        <v>138</v>
      </c>
      <c r="AU355" s="166" t="s">
        <v>80</v>
      </c>
      <c r="AV355" s="11" t="s">
        <v>80</v>
      </c>
      <c r="AW355" s="11" t="s">
        <v>33</v>
      </c>
      <c r="AX355" s="11" t="s">
        <v>75</v>
      </c>
      <c r="AY355" s="166" t="s">
        <v>127</v>
      </c>
    </row>
    <row r="356" spans="2:65" s="1" customFormat="1" ht="22.9" customHeight="1">
      <c r="B356" s="150"/>
      <c r="C356" s="151" t="s">
        <v>569</v>
      </c>
      <c r="D356" s="151" t="s">
        <v>129</v>
      </c>
      <c r="E356" s="152" t="s">
        <v>1185</v>
      </c>
      <c r="F356" s="153" t="s">
        <v>1186</v>
      </c>
      <c r="G356" s="154" t="s">
        <v>274</v>
      </c>
      <c r="H356" s="155">
        <v>6.6</v>
      </c>
      <c r="I356" s="156"/>
      <c r="J356" s="156">
        <f>ROUND(I356*H356,2)</f>
        <v>0</v>
      </c>
      <c r="K356" s="153" t="s">
        <v>133</v>
      </c>
      <c r="L356" s="36"/>
      <c r="M356" s="157" t="s">
        <v>5</v>
      </c>
      <c r="N356" s="158" t="s">
        <v>41</v>
      </c>
      <c r="O356" s="159">
        <v>0</v>
      </c>
      <c r="P356" s="159">
        <f>O356*H356</f>
        <v>0</v>
      </c>
      <c r="Q356" s="159">
        <v>0</v>
      </c>
      <c r="R356" s="159">
        <f>Q356*H356</f>
        <v>0</v>
      </c>
      <c r="S356" s="159">
        <v>0</v>
      </c>
      <c r="T356" s="160">
        <f>S356*H356</f>
        <v>0</v>
      </c>
      <c r="AR356" s="22" t="s">
        <v>134</v>
      </c>
      <c r="AT356" s="22" t="s">
        <v>129</v>
      </c>
      <c r="AU356" s="22" t="s">
        <v>80</v>
      </c>
      <c r="AY356" s="22" t="s">
        <v>127</v>
      </c>
      <c r="BE356" s="161">
        <f>IF(N356="základní",J356,0)</f>
        <v>0</v>
      </c>
      <c r="BF356" s="161">
        <f>IF(N356="snížená",J356,0)</f>
        <v>0</v>
      </c>
      <c r="BG356" s="161">
        <f>IF(N356="zákl. přenesená",J356,0)</f>
        <v>0</v>
      </c>
      <c r="BH356" s="161">
        <f>IF(N356="sníž. přenesená",J356,0)</f>
        <v>0</v>
      </c>
      <c r="BI356" s="161">
        <f>IF(N356="nulová",J356,0)</f>
        <v>0</v>
      </c>
      <c r="BJ356" s="22" t="s">
        <v>75</v>
      </c>
      <c r="BK356" s="161">
        <f>ROUND(I356*H356,2)</f>
        <v>0</v>
      </c>
      <c r="BL356" s="22" t="s">
        <v>134</v>
      </c>
      <c r="BM356" s="22" t="s">
        <v>1187</v>
      </c>
    </row>
    <row r="357" spans="2:65" s="1" customFormat="1" ht="27">
      <c r="B357" s="36"/>
      <c r="D357" s="162" t="s">
        <v>136</v>
      </c>
      <c r="F357" s="163" t="s">
        <v>1188</v>
      </c>
      <c r="L357" s="36"/>
      <c r="M357" s="164"/>
      <c r="N357" s="37"/>
      <c r="O357" s="37"/>
      <c r="P357" s="37"/>
      <c r="Q357" s="37"/>
      <c r="R357" s="37"/>
      <c r="S357" s="37"/>
      <c r="T357" s="65"/>
      <c r="AT357" s="22" t="s">
        <v>136</v>
      </c>
      <c r="AU357" s="22" t="s">
        <v>80</v>
      </c>
    </row>
    <row r="358" spans="2:65" s="10" customFormat="1" ht="29.85" customHeight="1">
      <c r="B358" s="138"/>
      <c r="D358" s="139" t="s">
        <v>69</v>
      </c>
      <c r="E358" s="148" t="s">
        <v>862</v>
      </c>
      <c r="F358" s="148" t="s">
        <v>863</v>
      </c>
      <c r="J358" s="149">
        <f>BK358</f>
        <v>0</v>
      </c>
      <c r="L358" s="138"/>
      <c r="M358" s="142"/>
      <c r="N358" s="143"/>
      <c r="O358" s="143"/>
      <c r="P358" s="144">
        <f>SUM(P359:P360)</f>
        <v>634.20368000000008</v>
      </c>
      <c r="Q358" s="143"/>
      <c r="R358" s="144">
        <f>SUM(R359:R360)</f>
        <v>0</v>
      </c>
      <c r="S358" s="143"/>
      <c r="T358" s="145">
        <f>SUM(T359:T360)</f>
        <v>0</v>
      </c>
      <c r="AR358" s="139" t="s">
        <v>75</v>
      </c>
      <c r="AT358" s="146" t="s">
        <v>69</v>
      </c>
      <c r="AU358" s="146" t="s">
        <v>75</v>
      </c>
      <c r="AY358" s="139" t="s">
        <v>127</v>
      </c>
      <c r="BK358" s="147">
        <f>SUM(BK359:BK360)</f>
        <v>0</v>
      </c>
    </row>
    <row r="359" spans="2:65" s="1" customFormat="1" ht="22.9" customHeight="1">
      <c r="B359" s="150"/>
      <c r="C359" s="151" t="s">
        <v>575</v>
      </c>
      <c r="D359" s="151" t="s">
        <v>129</v>
      </c>
      <c r="E359" s="152" t="s">
        <v>1189</v>
      </c>
      <c r="F359" s="153" t="s">
        <v>1190</v>
      </c>
      <c r="G359" s="154" t="s">
        <v>274</v>
      </c>
      <c r="H359" s="155">
        <v>428.51600000000002</v>
      </c>
      <c r="I359" s="156"/>
      <c r="J359" s="156">
        <f>ROUND(I359*H359,2)</f>
        <v>0</v>
      </c>
      <c r="K359" s="153" t="s">
        <v>133</v>
      </c>
      <c r="L359" s="36"/>
      <c r="M359" s="157" t="s">
        <v>5</v>
      </c>
      <c r="N359" s="158" t="s">
        <v>41</v>
      </c>
      <c r="O359" s="159">
        <v>1.48</v>
      </c>
      <c r="P359" s="159">
        <f>O359*H359</f>
        <v>634.20368000000008</v>
      </c>
      <c r="Q359" s="159">
        <v>0</v>
      </c>
      <c r="R359" s="159">
        <f>Q359*H359</f>
        <v>0</v>
      </c>
      <c r="S359" s="159">
        <v>0</v>
      </c>
      <c r="T359" s="160">
        <f>S359*H359</f>
        <v>0</v>
      </c>
      <c r="AR359" s="22" t="s">
        <v>134</v>
      </c>
      <c r="AT359" s="22" t="s">
        <v>129</v>
      </c>
      <c r="AU359" s="22" t="s">
        <v>80</v>
      </c>
      <c r="AY359" s="22" t="s">
        <v>127</v>
      </c>
      <c r="BE359" s="161">
        <f>IF(N359="základní",J359,0)</f>
        <v>0</v>
      </c>
      <c r="BF359" s="161">
        <f>IF(N359="snížená",J359,0)</f>
        <v>0</v>
      </c>
      <c r="BG359" s="161">
        <f>IF(N359="zákl. přenesená",J359,0)</f>
        <v>0</v>
      </c>
      <c r="BH359" s="161">
        <f>IF(N359="sníž. přenesená",J359,0)</f>
        <v>0</v>
      </c>
      <c r="BI359" s="161">
        <f>IF(N359="nulová",J359,0)</f>
        <v>0</v>
      </c>
      <c r="BJ359" s="22" t="s">
        <v>75</v>
      </c>
      <c r="BK359" s="161">
        <f>ROUND(I359*H359,2)</f>
        <v>0</v>
      </c>
      <c r="BL359" s="22" t="s">
        <v>134</v>
      </c>
      <c r="BM359" s="22" t="s">
        <v>1191</v>
      </c>
    </row>
    <row r="360" spans="2:65" s="1" customFormat="1" ht="40.5">
      <c r="B360" s="36"/>
      <c r="D360" s="162" t="s">
        <v>136</v>
      </c>
      <c r="F360" s="163" t="s">
        <v>1192</v>
      </c>
      <c r="L360" s="36"/>
      <c r="M360" s="198"/>
      <c r="N360" s="199"/>
      <c r="O360" s="199"/>
      <c r="P360" s="199"/>
      <c r="Q360" s="199"/>
      <c r="R360" s="199"/>
      <c r="S360" s="199"/>
      <c r="T360" s="200"/>
      <c r="AT360" s="22" t="s">
        <v>136</v>
      </c>
      <c r="AU360" s="22" t="s">
        <v>80</v>
      </c>
    </row>
    <row r="361" spans="2:65" s="1" customFormat="1" ht="6.95" customHeight="1">
      <c r="B361" s="51"/>
      <c r="C361" s="52"/>
      <c r="D361" s="52"/>
      <c r="E361" s="52"/>
      <c r="F361" s="52"/>
      <c r="G361" s="52"/>
      <c r="H361" s="52"/>
      <c r="I361" s="52"/>
      <c r="J361" s="52"/>
      <c r="K361" s="52"/>
      <c r="L361" s="36"/>
    </row>
  </sheetData>
  <autoFilter ref="C82:K360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6"/>
  <sheetViews>
    <sheetView showGridLines="0" tabSelected="1" workbookViewId="0">
      <pane ySplit="1" topLeftCell="A68" activePane="bottomLeft" state="frozen"/>
      <selection pane="bottomLeft" activeCell="V83" sqref="V83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6" width="64.33203125" customWidth="1"/>
    <col min="7" max="7" width="7.5" customWidth="1"/>
    <col min="8" max="8" width="9.5" customWidth="1"/>
    <col min="9" max="9" width="10.83203125" customWidth="1"/>
    <col min="10" max="10" width="20.1640625" customWidth="1"/>
    <col min="11" max="11" width="16.1640625" customWidth="1"/>
    <col min="13" max="18" width="9.1640625" hidden="1"/>
    <col min="19" max="19" width="7" hidden="1" customWidth="1"/>
    <col min="20" max="20" width="25.5" hidden="1" customWidth="1"/>
    <col min="21" max="21" width="14" hidden="1" customWidth="1"/>
    <col min="22" max="22" width="10.5" customWidth="1"/>
    <col min="23" max="23" width="14" customWidth="1"/>
    <col min="24" max="24" width="10.5" customWidth="1"/>
    <col min="25" max="25" width="12.83203125" customWidth="1"/>
    <col min="26" max="26" width="9.5" customWidth="1"/>
    <col min="27" max="27" width="12.83203125" customWidth="1"/>
    <col min="28" max="28" width="14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70" ht="21.75" customHeight="1">
      <c r="A1" s="94"/>
      <c r="B1" s="15"/>
      <c r="C1" s="15"/>
      <c r="D1" s="16" t="s">
        <v>1</v>
      </c>
      <c r="E1" s="15"/>
      <c r="F1" s="95" t="s">
        <v>87</v>
      </c>
      <c r="G1" s="238" t="s">
        <v>88</v>
      </c>
      <c r="H1" s="238"/>
      <c r="I1" s="15"/>
      <c r="J1" s="95" t="s">
        <v>89</v>
      </c>
      <c r="K1" s="16" t="s">
        <v>90</v>
      </c>
      <c r="L1" s="95" t="s">
        <v>91</v>
      </c>
      <c r="M1" s="95"/>
      <c r="N1" s="95"/>
      <c r="O1" s="95"/>
      <c r="P1" s="95"/>
      <c r="Q1" s="95"/>
      <c r="R1" s="95"/>
      <c r="S1" s="95"/>
      <c r="T1" s="95"/>
      <c r="U1" s="96"/>
      <c r="V1" s="9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206" t="s">
        <v>8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22" t="s">
        <v>86</v>
      </c>
    </row>
    <row r="3" spans="1:70" ht="6.95" customHeight="1">
      <c r="B3" s="23"/>
      <c r="C3" s="24"/>
      <c r="D3" s="24"/>
      <c r="E3" s="24"/>
      <c r="F3" s="24"/>
      <c r="G3" s="24"/>
      <c r="H3" s="24"/>
      <c r="I3" s="24"/>
      <c r="J3" s="24"/>
      <c r="K3" s="25"/>
      <c r="AT3" s="22" t="s">
        <v>80</v>
      </c>
    </row>
    <row r="4" spans="1:70" ht="36.950000000000003" customHeight="1">
      <c r="B4" s="26"/>
      <c r="C4" s="27"/>
      <c r="D4" s="28" t="s">
        <v>92</v>
      </c>
      <c r="E4" s="27"/>
      <c r="F4" s="27"/>
      <c r="G4" s="27"/>
      <c r="H4" s="27"/>
      <c r="I4" s="27"/>
      <c r="J4" s="27"/>
      <c r="K4" s="29"/>
      <c r="M4" s="30" t="s">
        <v>13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27"/>
      <c r="J5" s="27"/>
      <c r="K5" s="29"/>
    </row>
    <row r="6" spans="1:70" ht="15">
      <c r="B6" s="26"/>
      <c r="C6" s="27"/>
      <c r="D6" s="34" t="s">
        <v>17</v>
      </c>
      <c r="E6" s="27"/>
      <c r="F6" s="27"/>
      <c r="G6" s="27"/>
      <c r="H6" s="27"/>
      <c r="I6" s="27"/>
      <c r="J6" s="27"/>
      <c r="K6" s="29"/>
    </row>
    <row r="7" spans="1:70" ht="14.45" customHeight="1">
      <c r="B7" s="26"/>
      <c r="C7" s="27"/>
      <c r="D7" s="27"/>
      <c r="E7" s="239" t="str">
        <f>'Rekapitulace stavby'!K6</f>
        <v>Jivina-chodník podél sil. II/117</v>
      </c>
      <c r="F7" s="240"/>
      <c r="G7" s="240"/>
      <c r="H7" s="240"/>
      <c r="I7" s="27"/>
      <c r="J7" s="27"/>
      <c r="K7" s="29"/>
    </row>
    <row r="8" spans="1:70" s="1" customFormat="1" ht="15">
      <c r="B8" s="36"/>
      <c r="C8" s="37"/>
      <c r="D8" s="34" t="s">
        <v>93</v>
      </c>
      <c r="E8" s="37"/>
      <c r="F8" s="37"/>
      <c r="G8" s="37"/>
      <c r="H8" s="37"/>
      <c r="I8" s="37"/>
      <c r="J8" s="37"/>
      <c r="K8" s="40"/>
    </row>
    <row r="9" spans="1:70" s="1" customFormat="1" ht="36.950000000000003" customHeight="1">
      <c r="B9" s="36"/>
      <c r="C9" s="37"/>
      <c r="D9" s="37"/>
      <c r="E9" s="241" t="s">
        <v>1193</v>
      </c>
      <c r="F9" s="242"/>
      <c r="G9" s="242"/>
      <c r="H9" s="242"/>
      <c r="I9" s="37"/>
      <c r="J9" s="37"/>
      <c r="K9" s="40"/>
    </row>
    <row r="10" spans="1:70" s="1" customFormat="1">
      <c r="B10" s="36"/>
      <c r="C10" s="37"/>
      <c r="D10" s="37"/>
      <c r="E10" s="37"/>
      <c r="F10" s="37"/>
      <c r="G10" s="37"/>
      <c r="H10" s="37"/>
      <c r="I10" s="37"/>
      <c r="J10" s="37"/>
      <c r="K10" s="40"/>
    </row>
    <row r="11" spans="1:70" s="1" customFormat="1" ht="14.45" customHeight="1">
      <c r="B11" s="36"/>
      <c r="C11" s="37"/>
      <c r="D11" s="34" t="s">
        <v>19</v>
      </c>
      <c r="E11" s="37"/>
      <c r="F11" s="32" t="s">
        <v>5</v>
      </c>
      <c r="G11" s="37"/>
      <c r="H11" s="37"/>
      <c r="I11" s="34" t="s">
        <v>20</v>
      </c>
      <c r="J11" s="32" t="s">
        <v>5</v>
      </c>
      <c r="K11" s="40"/>
    </row>
    <row r="12" spans="1:70" s="1" customFormat="1" ht="14.45" customHeight="1">
      <c r="B12" s="36"/>
      <c r="C12" s="37"/>
      <c r="D12" s="34" t="s">
        <v>21</v>
      </c>
      <c r="E12" s="37"/>
      <c r="F12" s="32" t="s">
        <v>22</v>
      </c>
      <c r="G12" s="37"/>
      <c r="H12" s="37"/>
      <c r="I12" s="34" t="s">
        <v>23</v>
      </c>
      <c r="J12" s="97" t="str">
        <f>'Rekapitulace stavby'!AN8</f>
        <v>15. 10. 2018</v>
      </c>
      <c r="K12" s="40"/>
    </row>
    <row r="13" spans="1:70" s="1" customFormat="1" ht="10.9" customHeight="1">
      <c r="B13" s="36"/>
      <c r="C13" s="37"/>
      <c r="D13" s="37"/>
      <c r="E13" s="37"/>
      <c r="F13" s="37"/>
      <c r="G13" s="37"/>
      <c r="H13" s="37"/>
      <c r="I13" s="37"/>
      <c r="J13" s="37"/>
      <c r="K13" s="40"/>
    </row>
    <row r="14" spans="1:70" s="1" customFormat="1" ht="14.45" customHeight="1">
      <c r="B14" s="36"/>
      <c r="C14" s="37"/>
      <c r="D14" s="34" t="s">
        <v>25</v>
      </c>
      <c r="E14" s="37"/>
      <c r="F14" s="37"/>
      <c r="G14" s="37"/>
      <c r="H14" s="37"/>
      <c r="I14" s="34" t="s">
        <v>26</v>
      </c>
      <c r="J14" s="32" t="s">
        <v>5</v>
      </c>
      <c r="K14" s="40"/>
    </row>
    <row r="15" spans="1:70" s="1" customFormat="1" ht="18" customHeight="1">
      <c r="B15" s="36"/>
      <c r="C15" s="37"/>
      <c r="D15" s="37"/>
      <c r="E15" s="32" t="s">
        <v>27</v>
      </c>
      <c r="F15" s="37"/>
      <c r="G15" s="37"/>
      <c r="H15" s="37"/>
      <c r="I15" s="34" t="s">
        <v>28</v>
      </c>
      <c r="J15" s="32" t="s">
        <v>5</v>
      </c>
      <c r="K15" s="40"/>
    </row>
    <row r="16" spans="1:70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40"/>
    </row>
    <row r="17" spans="2:11" s="1" customFormat="1" ht="14.45" customHeight="1">
      <c r="B17" s="36"/>
      <c r="C17" s="37"/>
      <c r="D17" s="34" t="s">
        <v>29</v>
      </c>
      <c r="E17" s="37"/>
      <c r="F17" s="37"/>
      <c r="G17" s="37"/>
      <c r="H17" s="37"/>
      <c r="I17" s="34" t="s">
        <v>26</v>
      </c>
      <c r="J17" s="32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2" t="str">
        <f>IF('Rekapitulace stavby'!E14="Vyplň údaj","",IF('Rekapitulace stavby'!E14="","",'Rekapitulace stavby'!E14))</f>
        <v xml:space="preserve"> </v>
      </c>
      <c r="F18" s="37"/>
      <c r="G18" s="37"/>
      <c r="H18" s="37"/>
      <c r="I18" s="34" t="s">
        <v>28</v>
      </c>
      <c r="J18" s="32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40"/>
    </row>
    <row r="20" spans="2:11" s="1" customFormat="1" ht="14.45" customHeight="1">
      <c r="B20" s="36"/>
      <c r="C20" s="37"/>
      <c r="D20" s="34" t="s">
        <v>31</v>
      </c>
      <c r="E20" s="37"/>
      <c r="F20" s="37"/>
      <c r="G20" s="37"/>
      <c r="H20" s="37"/>
      <c r="I20" s="34" t="s">
        <v>26</v>
      </c>
      <c r="J20" s="32" t="s">
        <v>5</v>
      </c>
      <c r="K20" s="40"/>
    </row>
    <row r="21" spans="2:11" s="1" customFormat="1" ht="18" customHeight="1">
      <c r="B21" s="36"/>
      <c r="C21" s="37"/>
      <c r="D21" s="37"/>
      <c r="E21" s="32" t="s">
        <v>32</v>
      </c>
      <c r="F21" s="37"/>
      <c r="G21" s="37"/>
      <c r="H21" s="37"/>
      <c r="I21" s="34" t="s">
        <v>28</v>
      </c>
      <c r="J21" s="32" t="s">
        <v>5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40"/>
    </row>
    <row r="23" spans="2:11" s="1" customFormat="1" ht="14.45" customHeight="1">
      <c r="B23" s="36"/>
      <c r="C23" s="37"/>
      <c r="D23" s="34" t="s">
        <v>34</v>
      </c>
      <c r="E23" s="37"/>
      <c r="F23" s="37"/>
      <c r="G23" s="37"/>
      <c r="H23" s="37"/>
      <c r="I23" s="37"/>
      <c r="J23" s="37"/>
      <c r="K23" s="40"/>
    </row>
    <row r="24" spans="2:11" s="6" customFormat="1" ht="14.45" customHeight="1">
      <c r="B24" s="98"/>
      <c r="C24" s="99"/>
      <c r="D24" s="99"/>
      <c r="E24" s="226" t="s">
        <v>5</v>
      </c>
      <c r="F24" s="226"/>
      <c r="G24" s="226"/>
      <c r="H24" s="226"/>
      <c r="I24" s="99"/>
      <c r="J24" s="99"/>
      <c r="K24" s="100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63"/>
      <c r="J26" s="63"/>
      <c r="K26" s="101"/>
    </row>
    <row r="27" spans="2:11" s="1" customFormat="1" ht="25.35" customHeight="1">
      <c r="B27" s="36"/>
      <c r="C27" s="37"/>
      <c r="D27" s="102" t="s">
        <v>36</v>
      </c>
      <c r="E27" s="37"/>
      <c r="F27" s="37"/>
      <c r="G27" s="37"/>
      <c r="H27" s="37"/>
      <c r="I27" s="37"/>
      <c r="J27" s="103">
        <f>ROUND(J77,2)</f>
        <v>0</v>
      </c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63"/>
      <c r="J28" s="63"/>
      <c r="K28" s="101"/>
    </row>
    <row r="29" spans="2:11" s="1" customFormat="1" ht="14.45" customHeight="1">
      <c r="B29" s="36"/>
      <c r="C29" s="37"/>
      <c r="D29" s="37"/>
      <c r="E29" s="37"/>
      <c r="F29" s="41" t="s">
        <v>38</v>
      </c>
      <c r="G29" s="37"/>
      <c r="H29" s="37"/>
      <c r="I29" s="41" t="s">
        <v>37</v>
      </c>
      <c r="J29" s="41" t="s">
        <v>39</v>
      </c>
      <c r="K29" s="40"/>
    </row>
    <row r="30" spans="2:11" s="1" customFormat="1" ht="14.45" customHeight="1">
      <c r="B30" s="36"/>
      <c r="C30" s="37"/>
      <c r="D30" s="44" t="s">
        <v>40</v>
      </c>
      <c r="E30" s="44" t="s">
        <v>41</v>
      </c>
      <c r="F30" s="104">
        <f>ROUND(SUM(BE77:BE105), 2)</f>
        <v>0</v>
      </c>
      <c r="G30" s="37"/>
      <c r="H30" s="37"/>
      <c r="I30" s="105">
        <v>0.21</v>
      </c>
      <c r="J30" s="104">
        <f>ROUND(ROUND((SUM(BE77:BE105)), 2)*I30, 2)</f>
        <v>0</v>
      </c>
      <c r="K30" s="40"/>
    </row>
    <row r="31" spans="2:11" s="1" customFormat="1" ht="14.45" customHeight="1">
      <c r="B31" s="36"/>
      <c r="C31" s="37"/>
      <c r="D31" s="37"/>
      <c r="E31" s="44" t="s">
        <v>42</v>
      </c>
      <c r="F31" s="104">
        <f>ROUND(SUM(BF77:BF105), 2)</f>
        <v>0</v>
      </c>
      <c r="G31" s="37"/>
      <c r="H31" s="37"/>
      <c r="I31" s="105">
        <v>0.15</v>
      </c>
      <c r="J31" s="104">
        <f>ROUND(ROUND((SUM(BF77:BF105)), 2)*I31, 2)</f>
        <v>0</v>
      </c>
      <c r="K31" s="40"/>
    </row>
    <row r="32" spans="2:11" s="1" customFormat="1" ht="14.45" hidden="1" customHeight="1">
      <c r="B32" s="36"/>
      <c r="C32" s="37"/>
      <c r="D32" s="37"/>
      <c r="E32" s="44" t="s">
        <v>43</v>
      </c>
      <c r="F32" s="104">
        <f>ROUND(SUM(BG77:BG105), 2)</f>
        <v>0</v>
      </c>
      <c r="G32" s="37"/>
      <c r="H32" s="37"/>
      <c r="I32" s="105">
        <v>0.21</v>
      </c>
      <c r="J32" s="104">
        <v>0</v>
      </c>
      <c r="K32" s="40"/>
    </row>
    <row r="33" spans="2:11" s="1" customFormat="1" ht="14.45" hidden="1" customHeight="1">
      <c r="B33" s="36"/>
      <c r="C33" s="37"/>
      <c r="D33" s="37"/>
      <c r="E33" s="44" t="s">
        <v>44</v>
      </c>
      <c r="F33" s="104">
        <f>ROUND(SUM(BH77:BH105), 2)</f>
        <v>0</v>
      </c>
      <c r="G33" s="37"/>
      <c r="H33" s="37"/>
      <c r="I33" s="105">
        <v>0.15</v>
      </c>
      <c r="J33" s="104">
        <v>0</v>
      </c>
      <c r="K33" s="40"/>
    </row>
    <row r="34" spans="2:11" s="1" customFormat="1" ht="14.45" hidden="1" customHeight="1">
      <c r="B34" s="36"/>
      <c r="C34" s="37"/>
      <c r="D34" s="37"/>
      <c r="E34" s="44" t="s">
        <v>45</v>
      </c>
      <c r="F34" s="104">
        <f>ROUND(SUM(BI77:BI105), 2)</f>
        <v>0</v>
      </c>
      <c r="G34" s="37"/>
      <c r="H34" s="37"/>
      <c r="I34" s="105">
        <v>0</v>
      </c>
      <c r="J34" s="104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37"/>
      <c r="J35" s="37"/>
      <c r="K35" s="40"/>
    </row>
    <row r="36" spans="2:11" s="1" customFormat="1" ht="25.35" customHeight="1">
      <c r="B36" s="36"/>
      <c r="C36" s="106"/>
      <c r="D36" s="107" t="s">
        <v>46</v>
      </c>
      <c r="E36" s="66"/>
      <c r="F36" s="66"/>
      <c r="G36" s="108" t="s">
        <v>47</v>
      </c>
      <c r="H36" s="109" t="s">
        <v>48</v>
      </c>
      <c r="I36" s="66"/>
      <c r="J36" s="110">
        <f>SUM(J27:J34)</f>
        <v>0</v>
      </c>
      <c r="K36" s="111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52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55"/>
      <c r="J41" s="55"/>
      <c r="K41" s="112"/>
    </row>
    <row r="42" spans="2:11" s="1" customFormat="1" ht="36.950000000000003" customHeight="1">
      <c r="B42" s="36"/>
      <c r="C42" s="28" t="s">
        <v>95</v>
      </c>
      <c r="D42" s="37"/>
      <c r="E42" s="37"/>
      <c r="F42" s="37"/>
      <c r="G42" s="37"/>
      <c r="H42" s="37"/>
      <c r="I42" s="37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40"/>
    </row>
    <row r="44" spans="2:11" s="1" customFormat="1" ht="14.45" customHeight="1">
      <c r="B44" s="36"/>
      <c r="C44" s="34" t="s">
        <v>17</v>
      </c>
      <c r="D44" s="37"/>
      <c r="E44" s="37"/>
      <c r="F44" s="37"/>
      <c r="G44" s="37"/>
      <c r="H44" s="37"/>
      <c r="I44" s="37"/>
      <c r="J44" s="37"/>
      <c r="K44" s="40"/>
    </row>
    <row r="45" spans="2:11" s="1" customFormat="1" ht="14.45" customHeight="1">
      <c r="B45" s="36"/>
      <c r="C45" s="37"/>
      <c r="D45" s="37"/>
      <c r="E45" s="239" t="str">
        <f>E7</f>
        <v>Jivina-chodník podél sil. II/117</v>
      </c>
      <c r="F45" s="240"/>
      <c r="G45" s="240"/>
      <c r="H45" s="240"/>
      <c r="I45" s="37"/>
      <c r="J45" s="37"/>
      <c r="K45" s="40"/>
    </row>
    <row r="46" spans="2:11" s="1" customFormat="1" ht="14.45" customHeight="1">
      <c r="B46" s="36"/>
      <c r="C46" s="34" t="s">
        <v>93</v>
      </c>
      <c r="D46" s="37"/>
      <c r="E46" s="37"/>
      <c r="F46" s="37"/>
      <c r="G46" s="37"/>
      <c r="H46" s="37"/>
      <c r="I46" s="37"/>
      <c r="J46" s="37"/>
      <c r="K46" s="40"/>
    </row>
    <row r="47" spans="2:11" s="1" customFormat="1" ht="16.149999999999999" customHeight="1">
      <c r="B47" s="36"/>
      <c r="C47" s="37"/>
      <c r="D47" s="37"/>
      <c r="E47" s="241" t="str">
        <f>E9</f>
        <v>VON - Vedlejší a ostatní náklady stavby</v>
      </c>
      <c r="F47" s="242"/>
      <c r="G47" s="242"/>
      <c r="H47" s="242"/>
      <c r="I47" s="37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40"/>
    </row>
    <row r="49" spans="2:47" s="1" customFormat="1" ht="18" customHeight="1">
      <c r="B49" s="36"/>
      <c r="C49" s="34" t="s">
        <v>21</v>
      </c>
      <c r="D49" s="37"/>
      <c r="E49" s="37"/>
      <c r="F49" s="32" t="str">
        <f>F12</f>
        <v xml:space="preserve">obec Jivina </v>
      </c>
      <c r="G49" s="37"/>
      <c r="H49" s="37"/>
      <c r="I49" s="34" t="s">
        <v>23</v>
      </c>
      <c r="J49" s="97" t="str">
        <f>IF(J12="","",J12)</f>
        <v>15. 10. 2018</v>
      </c>
      <c r="K49" s="40"/>
    </row>
    <row r="50" spans="2:47" s="1" customFormat="1" ht="6.95" customHeight="1">
      <c r="B50" s="36"/>
      <c r="C50" s="37"/>
      <c r="D50" s="37"/>
      <c r="E50" s="37"/>
      <c r="F50" s="37"/>
      <c r="G50" s="37"/>
      <c r="H50" s="37"/>
      <c r="I50" s="37"/>
      <c r="J50" s="37"/>
      <c r="K50" s="40"/>
    </row>
    <row r="51" spans="2:47" s="1" customFormat="1" ht="15">
      <c r="B51" s="36"/>
      <c r="C51" s="34" t="s">
        <v>25</v>
      </c>
      <c r="D51" s="37"/>
      <c r="E51" s="37"/>
      <c r="F51" s="32" t="str">
        <f>E15</f>
        <v>obec Jivina ,Jivina 76 Komárov</v>
      </c>
      <c r="G51" s="37"/>
      <c r="H51" s="37"/>
      <c r="I51" s="34" t="s">
        <v>31</v>
      </c>
      <c r="J51" s="226" t="str">
        <f>E21</f>
        <v>J.Mška</v>
      </c>
      <c r="K51" s="40"/>
    </row>
    <row r="52" spans="2:47" s="1" customFormat="1" ht="14.45" customHeight="1">
      <c r="B52" s="36"/>
      <c r="C52" s="34" t="s">
        <v>29</v>
      </c>
      <c r="D52" s="37"/>
      <c r="E52" s="37"/>
      <c r="F52" s="32" t="str">
        <f>IF(E18="","",E18)</f>
        <v xml:space="preserve"> </v>
      </c>
      <c r="G52" s="37"/>
      <c r="H52" s="37"/>
      <c r="I52" s="37"/>
      <c r="J52" s="234"/>
      <c r="K52" s="40"/>
    </row>
    <row r="53" spans="2:47" s="1" customFormat="1" ht="10.35" customHeight="1">
      <c r="B53" s="36"/>
      <c r="C53" s="37"/>
      <c r="D53" s="37"/>
      <c r="E53" s="37"/>
      <c r="F53" s="37"/>
      <c r="G53" s="37"/>
      <c r="H53" s="37"/>
      <c r="I53" s="37"/>
      <c r="J53" s="37"/>
      <c r="K53" s="40"/>
    </row>
    <row r="54" spans="2:47" s="1" customFormat="1" ht="29.25" customHeight="1">
      <c r="B54" s="36"/>
      <c r="C54" s="113" t="s">
        <v>96</v>
      </c>
      <c r="D54" s="106"/>
      <c r="E54" s="106"/>
      <c r="F54" s="106"/>
      <c r="G54" s="106"/>
      <c r="H54" s="106"/>
      <c r="I54" s="106"/>
      <c r="J54" s="114" t="s">
        <v>97</v>
      </c>
      <c r="K54" s="115"/>
    </row>
    <row r="55" spans="2:47" s="1" customFormat="1" ht="10.35" customHeight="1">
      <c r="B55" s="36"/>
      <c r="C55" s="37"/>
      <c r="D55" s="37"/>
      <c r="E55" s="37"/>
      <c r="F55" s="37"/>
      <c r="G55" s="37"/>
      <c r="H55" s="37"/>
      <c r="I55" s="37"/>
      <c r="J55" s="37"/>
      <c r="K55" s="40"/>
    </row>
    <row r="56" spans="2:47" s="1" customFormat="1" ht="29.25" customHeight="1">
      <c r="B56" s="36"/>
      <c r="C56" s="116" t="s">
        <v>98</v>
      </c>
      <c r="D56" s="37"/>
      <c r="E56" s="37"/>
      <c r="F56" s="37"/>
      <c r="G56" s="37"/>
      <c r="H56" s="37"/>
      <c r="I56" s="37"/>
      <c r="J56" s="103">
        <f>J77</f>
        <v>0</v>
      </c>
      <c r="K56" s="40"/>
      <c r="AU56" s="22" t="s">
        <v>99</v>
      </c>
    </row>
    <row r="57" spans="2:47" s="7" customFormat="1" ht="24.95" customHeight="1">
      <c r="B57" s="117"/>
      <c r="C57" s="118"/>
      <c r="D57" s="119" t="s">
        <v>1194</v>
      </c>
      <c r="E57" s="120"/>
      <c r="F57" s="120"/>
      <c r="G57" s="120"/>
      <c r="H57" s="120"/>
      <c r="I57" s="120"/>
      <c r="J57" s="121">
        <f>J78</f>
        <v>0</v>
      </c>
      <c r="K57" s="122"/>
    </row>
    <row r="58" spans="2:47" s="1" customFormat="1" ht="21.75" customHeight="1">
      <c r="B58" s="36"/>
      <c r="C58" s="37"/>
      <c r="D58" s="37"/>
      <c r="E58" s="37"/>
      <c r="F58" s="37"/>
      <c r="G58" s="37"/>
      <c r="H58" s="37"/>
      <c r="I58" s="37"/>
      <c r="J58" s="37"/>
      <c r="K58" s="40"/>
    </row>
    <row r="59" spans="2:47" s="1" customFormat="1" ht="6.95" customHeight="1">
      <c r="B59" s="51"/>
      <c r="C59" s="52"/>
      <c r="D59" s="52"/>
      <c r="E59" s="52"/>
      <c r="F59" s="52"/>
      <c r="G59" s="52"/>
      <c r="H59" s="52"/>
      <c r="I59" s="52"/>
      <c r="J59" s="52"/>
      <c r="K59" s="53"/>
    </row>
    <row r="63" spans="2:47" s="1" customFormat="1" ht="6.95" customHeight="1"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36"/>
    </row>
    <row r="64" spans="2:47" s="1" customFormat="1" ht="36.950000000000003" customHeight="1">
      <c r="B64" s="36"/>
      <c r="C64" s="56" t="s">
        <v>111</v>
      </c>
      <c r="L64" s="36"/>
    </row>
    <row r="65" spans="2:65" s="1" customFormat="1" ht="6.95" customHeight="1">
      <c r="B65" s="36"/>
      <c r="L65" s="36"/>
    </row>
    <row r="66" spans="2:65" s="1" customFormat="1" ht="14.45" customHeight="1">
      <c r="B66" s="36"/>
      <c r="C66" s="58" t="s">
        <v>17</v>
      </c>
      <c r="L66" s="36"/>
    </row>
    <row r="67" spans="2:65" s="1" customFormat="1" ht="14.45" customHeight="1">
      <c r="B67" s="36"/>
      <c r="E67" s="235" t="str">
        <f>E7</f>
        <v>Jivina-chodník podél sil. II/117</v>
      </c>
      <c r="F67" s="236"/>
      <c r="G67" s="236"/>
      <c r="H67" s="236"/>
      <c r="L67" s="36"/>
    </row>
    <row r="68" spans="2:65" s="1" customFormat="1" ht="14.45" customHeight="1">
      <c r="B68" s="36"/>
      <c r="C68" s="58" t="s">
        <v>93</v>
      </c>
      <c r="L68" s="36"/>
    </row>
    <row r="69" spans="2:65" s="1" customFormat="1" ht="16.149999999999999" customHeight="1">
      <c r="B69" s="36"/>
      <c r="E69" s="217" t="str">
        <f>E9</f>
        <v>VON - Vedlejší a ostatní náklady stavby</v>
      </c>
      <c r="F69" s="237"/>
      <c r="G69" s="237"/>
      <c r="H69" s="237"/>
      <c r="L69" s="36"/>
    </row>
    <row r="70" spans="2:65" s="1" customFormat="1" ht="6.95" customHeight="1">
      <c r="B70" s="36"/>
      <c r="L70" s="36"/>
    </row>
    <row r="71" spans="2:65" s="1" customFormat="1" ht="18" customHeight="1">
      <c r="B71" s="36"/>
      <c r="C71" s="58" t="s">
        <v>21</v>
      </c>
      <c r="F71" s="129" t="str">
        <f>F12</f>
        <v xml:space="preserve">obec Jivina </v>
      </c>
      <c r="I71" s="58" t="s">
        <v>23</v>
      </c>
      <c r="J71" s="62" t="str">
        <f>IF(J12="","",J12)</f>
        <v>15. 10. 2018</v>
      </c>
      <c r="L71" s="36"/>
    </row>
    <row r="72" spans="2:65" s="1" customFormat="1" ht="6.95" customHeight="1">
      <c r="B72" s="36"/>
      <c r="L72" s="36"/>
    </row>
    <row r="73" spans="2:65" s="1" customFormat="1" ht="15">
      <c r="B73" s="36"/>
      <c r="C73" s="58" t="s">
        <v>25</v>
      </c>
      <c r="F73" s="129" t="str">
        <f>E15</f>
        <v>obec Jivina ,Jivina 76 Komárov</v>
      </c>
      <c r="I73" s="58" t="s">
        <v>31</v>
      </c>
      <c r="J73" s="129" t="str">
        <f>E21</f>
        <v>J.Mška</v>
      </c>
      <c r="L73" s="36"/>
    </row>
    <row r="74" spans="2:65" s="1" customFormat="1" ht="14.45" customHeight="1">
      <c r="B74" s="36"/>
      <c r="C74" s="58" t="s">
        <v>29</v>
      </c>
      <c r="F74" s="129" t="str">
        <f>IF(E18="","",E18)</f>
        <v xml:space="preserve"> </v>
      </c>
      <c r="L74" s="36"/>
    </row>
    <row r="75" spans="2:65" s="1" customFormat="1" ht="10.35" customHeight="1">
      <c r="B75" s="36"/>
      <c r="L75" s="36"/>
    </row>
    <row r="76" spans="2:65" s="9" customFormat="1" ht="29.25" customHeight="1">
      <c r="B76" s="130"/>
      <c r="C76" s="131" t="s">
        <v>112</v>
      </c>
      <c r="D76" s="132" t="s">
        <v>55</v>
      </c>
      <c r="E76" s="132" t="s">
        <v>51</v>
      </c>
      <c r="F76" s="132" t="s">
        <v>113</v>
      </c>
      <c r="G76" s="132" t="s">
        <v>114</v>
      </c>
      <c r="H76" s="132" t="s">
        <v>115</v>
      </c>
      <c r="I76" s="132" t="s">
        <v>116</v>
      </c>
      <c r="J76" s="132" t="s">
        <v>97</v>
      </c>
      <c r="K76" s="133" t="s">
        <v>117</v>
      </c>
      <c r="L76" s="130"/>
      <c r="M76" s="68" t="s">
        <v>118</v>
      </c>
      <c r="N76" s="69" t="s">
        <v>40</v>
      </c>
      <c r="O76" s="69" t="s">
        <v>119</v>
      </c>
      <c r="P76" s="69" t="s">
        <v>120</v>
      </c>
      <c r="Q76" s="69" t="s">
        <v>121</v>
      </c>
      <c r="R76" s="69" t="s">
        <v>122</v>
      </c>
      <c r="S76" s="69" t="s">
        <v>123</v>
      </c>
      <c r="T76" s="70" t="s">
        <v>124</v>
      </c>
    </row>
    <row r="77" spans="2:65" s="1" customFormat="1" ht="29.25" customHeight="1">
      <c r="B77" s="36"/>
      <c r="C77" s="72" t="s">
        <v>98</v>
      </c>
      <c r="J77" s="134">
        <f>BK77</f>
        <v>0</v>
      </c>
      <c r="L77" s="36"/>
      <c r="M77" s="71"/>
      <c r="N77" s="63"/>
      <c r="O77" s="63"/>
      <c r="P77" s="135">
        <f>P78</f>
        <v>0</v>
      </c>
      <c r="Q77" s="63"/>
      <c r="R77" s="135">
        <f>R78</f>
        <v>0</v>
      </c>
      <c r="S77" s="63"/>
      <c r="T77" s="136">
        <f>T78</f>
        <v>0</v>
      </c>
      <c r="AT77" s="22" t="s">
        <v>69</v>
      </c>
      <c r="AU77" s="22" t="s">
        <v>99</v>
      </c>
      <c r="BK77" s="137">
        <f>BK78</f>
        <v>0</v>
      </c>
    </row>
    <row r="78" spans="2:65" s="10" customFormat="1" ht="37.35" customHeight="1">
      <c r="B78" s="138"/>
      <c r="D78" s="139" t="s">
        <v>69</v>
      </c>
      <c r="E78" s="140" t="s">
        <v>1195</v>
      </c>
      <c r="F78" s="140" t="s">
        <v>1196</v>
      </c>
      <c r="J78" s="141">
        <f>BK78</f>
        <v>0</v>
      </c>
      <c r="L78" s="138"/>
      <c r="M78" s="142"/>
      <c r="N78" s="143"/>
      <c r="O78" s="143"/>
      <c r="P78" s="144">
        <f>SUM(P79:P105)</f>
        <v>0</v>
      </c>
      <c r="Q78" s="143"/>
      <c r="R78" s="144">
        <f>SUM(R79:R105)</f>
        <v>0</v>
      </c>
      <c r="S78" s="143"/>
      <c r="T78" s="145">
        <f>SUM(T79:T105)</f>
        <v>0</v>
      </c>
      <c r="AR78" s="139" t="s">
        <v>157</v>
      </c>
      <c r="AT78" s="146" t="s">
        <v>69</v>
      </c>
      <c r="AU78" s="146" t="s">
        <v>70</v>
      </c>
      <c r="AY78" s="139" t="s">
        <v>127</v>
      </c>
      <c r="BK78" s="147">
        <f>SUM(BK79:BK105)</f>
        <v>0</v>
      </c>
    </row>
    <row r="79" spans="2:65" s="1" customFormat="1" ht="14.45" customHeight="1">
      <c r="B79" s="150"/>
      <c r="C79" s="151" t="s">
        <v>75</v>
      </c>
      <c r="D79" s="151" t="s">
        <v>129</v>
      </c>
      <c r="E79" s="152" t="s">
        <v>1197</v>
      </c>
      <c r="F79" s="153" t="s">
        <v>1198</v>
      </c>
      <c r="G79" s="154" t="s">
        <v>1199</v>
      </c>
      <c r="H79" s="155">
        <v>1</v>
      </c>
      <c r="I79" s="156"/>
      <c r="J79" s="156">
        <f>ROUND(I79*H79,2)</f>
        <v>0</v>
      </c>
      <c r="K79" s="153" t="s">
        <v>133</v>
      </c>
      <c r="L79" s="36"/>
      <c r="M79" s="157" t="s">
        <v>5</v>
      </c>
      <c r="N79" s="158" t="s">
        <v>41</v>
      </c>
      <c r="O79" s="159">
        <v>0</v>
      </c>
      <c r="P79" s="159">
        <f>O79*H79</f>
        <v>0</v>
      </c>
      <c r="Q79" s="159">
        <v>0</v>
      </c>
      <c r="R79" s="159">
        <f>Q79*H79</f>
        <v>0</v>
      </c>
      <c r="S79" s="159">
        <v>0</v>
      </c>
      <c r="T79" s="160">
        <f>S79*H79</f>
        <v>0</v>
      </c>
      <c r="AR79" s="22" t="s">
        <v>1200</v>
      </c>
      <c r="AT79" s="22" t="s">
        <v>129</v>
      </c>
      <c r="AU79" s="22" t="s">
        <v>75</v>
      </c>
      <c r="AY79" s="22" t="s">
        <v>127</v>
      </c>
      <c r="BE79" s="161">
        <f>IF(N79="základní",J79,0)</f>
        <v>0</v>
      </c>
      <c r="BF79" s="161">
        <f>IF(N79="snížená",J79,0)</f>
        <v>0</v>
      </c>
      <c r="BG79" s="161">
        <f>IF(N79="zákl. přenesená",J79,0)</f>
        <v>0</v>
      </c>
      <c r="BH79" s="161">
        <f>IF(N79="sníž. přenesená",J79,0)</f>
        <v>0</v>
      </c>
      <c r="BI79" s="161">
        <f>IF(N79="nulová",J79,0)</f>
        <v>0</v>
      </c>
      <c r="BJ79" s="22" t="s">
        <v>75</v>
      </c>
      <c r="BK79" s="161">
        <f>ROUND(I79*H79,2)</f>
        <v>0</v>
      </c>
      <c r="BL79" s="22" t="s">
        <v>1200</v>
      </c>
      <c r="BM79" s="22" t="s">
        <v>1201</v>
      </c>
    </row>
    <row r="80" spans="2:65" s="1" customFormat="1">
      <c r="B80" s="36"/>
      <c r="D80" s="162" t="s">
        <v>136</v>
      </c>
      <c r="F80" s="163" t="s">
        <v>1202</v>
      </c>
      <c r="L80" s="36"/>
      <c r="M80" s="164"/>
      <c r="N80" s="37"/>
      <c r="O80" s="37"/>
      <c r="P80" s="37"/>
      <c r="Q80" s="37"/>
      <c r="R80" s="37"/>
      <c r="S80" s="37"/>
      <c r="T80" s="65"/>
      <c r="AT80" s="22" t="s">
        <v>136</v>
      </c>
      <c r="AU80" s="22" t="s">
        <v>75</v>
      </c>
    </row>
    <row r="81" spans="2:65" s="1" customFormat="1" ht="22.9" customHeight="1">
      <c r="B81" s="150"/>
      <c r="C81" s="151" t="s">
        <v>80</v>
      </c>
      <c r="D81" s="151" t="s">
        <v>129</v>
      </c>
      <c r="E81" s="152" t="s">
        <v>1203</v>
      </c>
      <c r="F81" s="153" t="s">
        <v>1204</v>
      </c>
      <c r="G81" s="154" t="s">
        <v>1205</v>
      </c>
      <c r="H81" s="155">
        <v>2</v>
      </c>
      <c r="I81" s="156"/>
      <c r="J81" s="156">
        <f>ROUND(I81*H81,2)</f>
        <v>0</v>
      </c>
      <c r="K81" s="153" t="s">
        <v>133</v>
      </c>
      <c r="L81" s="36"/>
      <c r="M81" s="157" t="s">
        <v>5</v>
      </c>
      <c r="N81" s="158" t="s">
        <v>41</v>
      </c>
      <c r="O81" s="159">
        <v>0</v>
      </c>
      <c r="P81" s="159">
        <f>O81*H81</f>
        <v>0</v>
      </c>
      <c r="Q81" s="159">
        <v>0</v>
      </c>
      <c r="R81" s="159">
        <f>Q81*H81</f>
        <v>0</v>
      </c>
      <c r="S81" s="159">
        <v>0</v>
      </c>
      <c r="T81" s="160">
        <f>S81*H81</f>
        <v>0</v>
      </c>
      <c r="AR81" s="22" t="s">
        <v>1200</v>
      </c>
      <c r="AT81" s="22" t="s">
        <v>129</v>
      </c>
      <c r="AU81" s="22" t="s">
        <v>75</v>
      </c>
      <c r="AY81" s="22" t="s">
        <v>127</v>
      </c>
      <c r="BE81" s="161">
        <f>IF(N81="základní",J81,0)</f>
        <v>0</v>
      </c>
      <c r="BF81" s="161">
        <f>IF(N81="snížená",J81,0)</f>
        <v>0</v>
      </c>
      <c r="BG81" s="161">
        <f>IF(N81="zákl. přenesená",J81,0)</f>
        <v>0</v>
      </c>
      <c r="BH81" s="161">
        <f>IF(N81="sníž. přenesená",J81,0)</f>
        <v>0</v>
      </c>
      <c r="BI81" s="161">
        <f>IF(N81="nulová",J81,0)</f>
        <v>0</v>
      </c>
      <c r="BJ81" s="22" t="s">
        <v>75</v>
      </c>
      <c r="BK81" s="161">
        <f>ROUND(I81*H81,2)</f>
        <v>0</v>
      </c>
      <c r="BL81" s="22" t="s">
        <v>1200</v>
      </c>
      <c r="BM81" s="22" t="s">
        <v>1206</v>
      </c>
    </row>
    <row r="82" spans="2:65" s="1" customFormat="1" ht="14.45" customHeight="1">
      <c r="B82" s="150"/>
      <c r="C82" s="151" t="s">
        <v>146</v>
      </c>
      <c r="D82" s="151" t="s">
        <v>129</v>
      </c>
      <c r="E82" s="152" t="s">
        <v>1207</v>
      </c>
      <c r="F82" s="153" t="s">
        <v>1208</v>
      </c>
      <c r="G82" s="154" t="s">
        <v>1199</v>
      </c>
      <c r="H82" s="155">
        <v>1</v>
      </c>
      <c r="I82" s="156"/>
      <c r="J82" s="156">
        <f>ROUND(I82*H82,2)</f>
        <v>0</v>
      </c>
      <c r="K82" s="153" t="s">
        <v>133</v>
      </c>
      <c r="L82" s="36"/>
      <c r="M82" s="157" t="s">
        <v>5</v>
      </c>
      <c r="N82" s="158" t="s">
        <v>41</v>
      </c>
      <c r="O82" s="159">
        <v>0</v>
      </c>
      <c r="P82" s="159">
        <f>O82*H82</f>
        <v>0</v>
      </c>
      <c r="Q82" s="159">
        <v>0</v>
      </c>
      <c r="R82" s="159">
        <f>Q82*H82</f>
        <v>0</v>
      </c>
      <c r="S82" s="159">
        <v>0</v>
      </c>
      <c r="T82" s="160">
        <f>S82*H82</f>
        <v>0</v>
      </c>
      <c r="AR82" s="22" t="s">
        <v>1200</v>
      </c>
      <c r="AT82" s="22" t="s">
        <v>129</v>
      </c>
      <c r="AU82" s="22" t="s">
        <v>75</v>
      </c>
      <c r="AY82" s="22" t="s">
        <v>127</v>
      </c>
      <c r="BE82" s="161">
        <f>IF(N82="základní",J82,0)</f>
        <v>0</v>
      </c>
      <c r="BF82" s="161">
        <f>IF(N82="snížená",J82,0)</f>
        <v>0</v>
      </c>
      <c r="BG82" s="161">
        <f>IF(N82="zákl. přenesená",J82,0)</f>
        <v>0</v>
      </c>
      <c r="BH82" s="161">
        <f>IF(N82="sníž. přenesená",J82,0)</f>
        <v>0</v>
      </c>
      <c r="BI82" s="161">
        <f>IF(N82="nulová",J82,0)</f>
        <v>0</v>
      </c>
      <c r="BJ82" s="22" t="s">
        <v>75</v>
      </c>
      <c r="BK82" s="161">
        <f>ROUND(I82*H82,2)</f>
        <v>0</v>
      </c>
      <c r="BL82" s="22" t="s">
        <v>1200</v>
      </c>
      <c r="BM82" s="22" t="s">
        <v>1209</v>
      </c>
    </row>
    <row r="83" spans="2:65" s="1" customFormat="1">
      <c r="B83" s="36"/>
      <c r="D83" s="162" t="s">
        <v>136</v>
      </c>
      <c r="F83" s="163" t="s">
        <v>1210</v>
      </c>
      <c r="L83" s="36"/>
      <c r="M83" s="164"/>
      <c r="N83" s="37"/>
      <c r="O83" s="37"/>
      <c r="P83" s="37"/>
      <c r="Q83" s="37"/>
      <c r="R83" s="37"/>
      <c r="S83" s="37"/>
      <c r="T83" s="65"/>
      <c r="AT83" s="22" t="s">
        <v>136</v>
      </c>
      <c r="AU83" s="22" t="s">
        <v>75</v>
      </c>
    </row>
    <row r="84" spans="2:65" s="1" customFormat="1" ht="14.45" customHeight="1">
      <c r="B84" s="150"/>
      <c r="C84" s="151" t="s">
        <v>134</v>
      </c>
      <c r="D84" s="151" t="s">
        <v>129</v>
      </c>
      <c r="E84" s="152" t="s">
        <v>1211</v>
      </c>
      <c r="F84" s="153" t="s">
        <v>1212</v>
      </c>
      <c r="G84" s="154" t="s">
        <v>1199</v>
      </c>
      <c r="H84" s="155">
        <v>1</v>
      </c>
      <c r="I84" s="156"/>
      <c r="J84" s="156">
        <f>ROUND(I84*H84,2)</f>
        <v>0</v>
      </c>
      <c r="K84" s="153" t="s">
        <v>133</v>
      </c>
      <c r="L84" s="36"/>
      <c r="M84" s="157" t="s">
        <v>5</v>
      </c>
      <c r="N84" s="158" t="s">
        <v>41</v>
      </c>
      <c r="O84" s="159">
        <v>0</v>
      </c>
      <c r="P84" s="159">
        <f>O84*H84</f>
        <v>0</v>
      </c>
      <c r="Q84" s="159">
        <v>0</v>
      </c>
      <c r="R84" s="159">
        <f>Q84*H84</f>
        <v>0</v>
      </c>
      <c r="S84" s="159">
        <v>0</v>
      </c>
      <c r="T84" s="160">
        <f>S84*H84</f>
        <v>0</v>
      </c>
      <c r="AR84" s="22" t="s">
        <v>1200</v>
      </c>
      <c r="AT84" s="22" t="s">
        <v>129</v>
      </c>
      <c r="AU84" s="22" t="s">
        <v>75</v>
      </c>
      <c r="AY84" s="22" t="s">
        <v>127</v>
      </c>
      <c r="BE84" s="161">
        <f>IF(N84="základní",J84,0)</f>
        <v>0</v>
      </c>
      <c r="BF84" s="161">
        <f>IF(N84="snížená",J84,0)</f>
        <v>0</v>
      </c>
      <c r="BG84" s="161">
        <f>IF(N84="zákl. přenesená",J84,0)</f>
        <v>0</v>
      </c>
      <c r="BH84" s="161">
        <f>IF(N84="sníž. přenesená",J84,0)</f>
        <v>0</v>
      </c>
      <c r="BI84" s="161">
        <f>IF(N84="nulová",J84,0)</f>
        <v>0</v>
      </c>
      <c r="BJ84" s="22" t="s">
        <v>75</v>
      </c>
      <c r="BK84" s="161">
        <f>ROUND(I84*H84,2)</f>
        <v>0</v>
      </c>
      <c r="BL84" s="22" t="s">
        <v>1200</v>
      </c>
      <c r="BM84" s="22" t="s">
        <v>1213</v>
      </c>
    </row>
    <row r="85" spans="2:65" s="1" customFormat="1" ht="27">
      <c r="B85" s="36"/>
      <c r="D85" s="162" t="s">
        <v>136</v>
      </c>
      <c r="F85" s="163" t="s">
        <v>1214</v>
      </c>
      <c r="L85" s="36"/>
      <c r="M85" s="164"/>
      <c r="N85" s="37"/>
      <c r="O85" s="37"/>
      <c r="P85" s="37"/>
      <c r="Q85" s="37"/>
      <c r="R85" s="37"/>
      <c r="S85" s="37"/>
      <c r="T85" s="65"/>
      <c r="AT85" s="22" t="s">
        <v>136</v>
      </c>
      <c r="AU85" s="22" t="s">
        <v>75</v>
      </c>
    </row>
    <row r="86" spans="2:65" s="1" customFormat="1" ht="14.45" customHeight="1">
      <c r="B86" s="150"/>
      <c r="C86" s="151" t="s">
        <v>157</v>
      </c>
      <c r="D86" s="151" t="s">
        <v>129</v>
      </c>
      <c r="E86" s="152" t="s">
        <v>1215</v>
      </c>
      <c r="F86" s="153" t="s">
        <v>1216</v>
      </c>
      <c r="G86" s="154" t="s">
        <v>1199</v>
      </c>
      <c r="H86" s="155">
        <v>1</v>
      </c>
      <c r="I86" s="156"/>
      <c r="J86" s="156">
        <f>ROUND(I86*H86,2)</f>
        <v>0</v>
      </c>
      <c r="K86" s="153" t="s">
        <v>133</v>
      </c>
      <c r="L86" s="36"/>
      <c r="M86" s="157" t="s">
        <v>5</v>
      </c>
      <c r="N86" s="158" t="s">
        <v>41</v>
      </c>
      <c r="O86" s="159">
        <v>0</v>
      </c>
      <c r="P86" s="159">
        <f>O86*H86</f>
        <v>0</v>
      </c>
      <c r="Q86" s="159">
        <v>0</v>
      </c>
      <c r="R86" s="159">
        <f>Q86*H86</f>
        <v>0</v>
      </c>
      <c r="S86" s="159">
        <v>0</v>
      </c>
      <c r="T86" s="160">
        <f>S86*H86</f>
        <v>0</v>
      </c>
      <c r="AR86" s="22" t="s">
        <v>1200</v>
      </c>
      <c r="AT86" s="22" t="s">
        <v>129</v>
      </c>
      <c r="AU86" s="22" t="s">
        <v>75</v>
      </c>
      <c r="AY86" s="22" t="s">
        <v>127</v>
      </c>
      <c r="BE86" s="161">
        <f>IF(N86="základní",J86,0)</f>
        <v>0</v>
      </c>
      <c r="BF86" s="161">
        <f>IF(N86="snížená",J86,0)</f>
        <v>0</v>
      </c>
      <c r="BG86" s="161">
        <f>IF(N86="zákl. přenesená",J86,0)</f>
        <v>0</v>
      </c>
      <c r="BH86" s="161">
        <f>IF(N86="sníž. přenesená",J86,0)</f>
        <v>0</v>
      </c>
      <c r="BI86" s="161">
        <f>IF(N86="nulová",J86,0)</f>
        <v>0</v>
      </c>
      <c r="BJ86" s="22" t="s">
        <v>75</v>
      </c>
      <c r="BK86" s="161">
        <f>ROUND(I86*H86,2)</f>
        <v>0</v>
      </c>
      <c r="BL86" s="22" t="s">
        <v>1200</v>
      </c>
      <c r="BM86" s="22" t="s">
        <v>1217</v>
      </c>
    </row>
    <row r="87" spans="2:65" s="1" customFormat="1">
      <c r="B87" s="36"/>
      <c r="D87" s="162" t="s">
        <v>136</v>
      </c>
      <c r="F87" s="163" t="s">
        <v>1218</v>
      </c>
      <c r="L87" s="36"/>
      <c r="M87" s="164"/>
      <c r="N87" s="37"/>
      <c r="O87" s="37"/>
      <c r="P87" s="37"/>
      <c r="Q87" s="37"/>
      <c r="R87" s="37"/>
      <c r="S87" s="37"/>
      <c r="T87" s="65"/>
      <c r="AT87" s="22" t="s">
        <v>136</v>
      </c>
      <c r="AU87" s="22" t="s">
        <v>75</v>
      </c>
    </row>
    <row r="88" spans="2:65" s="1" customFormat="1" ht="14.45" customHeight="1">
      <c r="B88" s="150"/>
      <c r="C88" s="151" t="s">
        <v>163</v>
      </c>
      <c r="D88" s="151" t="s">
        <v>129</v>
      </c>
      <c r="E88" s="152" t="s">
        <v>1219</v>
      </c>
      <c r="F88" s="153" t="s">
        <v>1220</v>
      </c>
      <c r="G88" s="154" t="s">
        <v>1199</v>
      </c>
      <c r="H88" s="155">
        <v>1</v>
      </c>
      <c r="I88" s="156"/>
      <c r="J88" s="156">
        <f>ROUND(I88*H88,2)</f>
        <v>0</v>
      </c>
      <c r="K88" s="153" t="s">
        <v>133</v>
      </c>
      <c r="L88" s="36"/>
      <c r="M88" s="157" t="s">
        <v>5</v>
      </c>
      <c r="N88" s="158" t="s">
        <v>41</v>
      </c>
      <c r="O88" s="159">
        <v>0</v>
      </c>
      <c r="P88" s="159">
        <f>O88*H88</f>
        <v>0</v>
      </c>
      <c r="Q88" s="159">
        <v>0</v>
      </c>
      <c r="R88" s="159">
        <f>Q88*H88</f>
        <v>0</v>
      </c>
      <c r="S88" s="159">
        <v>0</v>
      </c>
      <c r="T88" s="160">
        <f>S88*H88</f>
        <v>0</v>
      </c>
      <c r="AR88" s="22" t="s">
        <v>1200</v>
      </c>
      <c r="AT88" s="22" t="s">
        <v>129</v>
      </c>
      <c r="AU88" s="22" t="s">
        <v>75</v>
      </c>
      <c r="AY88" s="22" t="s">
        <v>127</v>
      </c>
      <c r="BE88" s="161">
        <f>IF(N88="základní",J88,0)</f>
        <v>0</v>
      </c>
      <c r="BF88" s="161">
        <f>IF(N88="snížená",J88,0)</f>
        <v>0</v>
      </c>
      <c r="BG88" s="161">
        <f>IF(N88="zákl. přenesená",J88,0)</f>
        <v>0</v>
      </c>
      <c r="BH88" s="161">
        <f>IF(N88="sníž. přenesená",J88,0)</f>
        <v>0</v>
      </c>
      <c r="BI88" s="161">
        <f>IF(N88="nulová",J88,0)</f>
        <v>0</v>
      </c>
      <c r="BJ88" s="22" t="s">
        <v>75</v>
      </c>
      <c r="BK88" s="161">
        <f>ROUND(I88*H88,2)</f>
        <v>0</v>
      </c>
      <c r="BL88" s="22" t="s">
        <v>1200</v>
      </c>
      <c r="BM88" s="22" t="s">
        <v>1221</v>
      </c>
    </row>
    <row r="89" spans="2:65" s="1" customFormat="1" ht="27">
      <c r="B89" s="36"/>
      <c r="D89" s="162" t="s">
        <v>136</v>
      </c>
      <c r="F89" s="163" t="s">
        <v>1222</v>
      </c>
      <c r="L89" s="36"/>
      <c r="M89" s="164"/>
      <c r="N89" s="37"/>
      <c r="O89" s="37"/>
      <c r="P89" s="37"/>
      <c r="Q89" s="37"/>
      <c r="R89" s="37"/>
      <c r="S89" s="37"/>
      <c r="T89" s="65"/>
      <c r="AT89" s="22" t="s">
        <v>136</v>
      </c>
      <c r="AU89" s="22" t="s">
        <v>75</v>
      </c>
    </row>
    <row r="90" spans="2:65" s="1" customFormat="1" ht="14.45" customHeight="1">
      <c r="B90" s="150"/>
      <c r="C90" s="151" t="s">
        <v>169</v>
      </c>
      <c r="D90" s="151" t="s">
        <v>129</v>
      </c>
      <c r="E90" s="152" t="s">
        <v>1223</v>
      </c>
      <c r="F90" s="153" t="s">
        <v>1224</v>
      </c>
      <c r="G90" s="154" t="s">
        <v>1199</v>
      </c>
      <c r="H90" s="155">
        <v>1</v>
      </c>
      <c r="I90" s="156"/>
      <c r="J90" s="156">
        <f>ROUND(I90*H90,2)</f>
        <v>0</v>
      </c>
      <c r="K90" s="153" t="s">
        <v>133</v>
      </c>
      <c r="L90" s="36"/>
      <c r="M90" s="157" t="s">
        <v>5</v>
      </c>
      <c r="N90" s="158" t="s">
        <v>41</v>
      </c>
      <c r="O90" s="159">
        <v>0</v>
      </c>
      <c r="P90" s="159">
        <f>O90*H90</f>
        <v>0</v>
      </c>
      <c r="Q90" s="159">
        <v>0</v>
      </c>
      <c r="R90" s="159">
        <f>Q90*H90</f>
        <v>0</v>
      </c>
      <c r="S90" s="159">
        <v>0</v>
      </c>
      <c r="T90" s="160">
        <f>S90*H90</f>
        <v>0</v>
      </c>
      <c r="AR90" s="22" t="s">
        <v>1200</v>
      </c>
      <c r="AT90" s="22" t="s">
        <v>129</v>
      </c>
      <c r="AU90" s="22" t="s">
        <v>75</v>
      </c>
      <c r="AY90" s="22" t="s">
        <v>127</v>
      </c>
      <c r="BE90" s="161">
        <f>IF(N90="základní",J90,0)</f>
        <v>0</v>
      </c>
      <c r="BF90" s="161">
        <f>IF(N90="snížená",J90,0)</f>
        <v>0</v>
      </c>
      <c r="BG90" s="161">
        <f>IF(N90="zákl. přenesená",J90,0)</f>
        <v>0</v>
      </c>
      <c r="BH90" s="161">
        <f>IF(N90="sníž. přenesená",J90,0)</f>
        <v>0</v>
      </c>
      <c r="BI90" s="161">
        <f>IF(N90="nulová",J90,0)</f>
        <v>0</v>
      </c>
      <c r="BJ90" s="22" t="s">
        <v>75</v>
      </c>
      <c r="BK90" s="161">
        <f>ROUND(I90*H90,2)</f>
        <v>0</v>
      </c>
      <c r="BL90" s="22" t="s">
        <v>1200</v>
      </c>
      <c r="BM90" s="22" t="s">
        <v>1225</v>
      </c>
    </row>
    <row r="91" spans="2:65" s="1" customFormat="1" ht="27">
      <c r="B91" s="36"/>
      <c r="D91" s="162" t="s">
        <v>136</v>
      </c>
      <c r="F91" s="163" t="s">
        <v>1226</v>
      </c>
      <c r="L91" s="36"/>
      <c r="M91" s="164"/>
      <c r="N91" s="37"/>
      <c r="O91" s="37"/>
      <c r="P91" s="37"/>
      <c r="Q91" s="37"/>
      <c r="R91" s="37"/>
      <c r="S91" s="37"/>
      <c r="T91" s="65"/>
      <c r="AT91" s="22" t="s">
        <v>136</v>
      </c>
      <c r="AU91" s="22" t="s">
        <v>75</v>
      </c>
    </row>
    <row r="92" spans="2:65" s="1" customFormat="1" ht="14.45" customHeight="1">
      <c r="B92" s="150"/>
      <c r="C92" s="151" t="s">
        <v>175</v>
      </c>
      <c r="D92" s="151" t="s">
        <v>129</v>
      </c>
      <c r="E92" s="152" t="s">
        <v>1227</v>
      </c>
      <c r="F92" s="153" t="s">
        <v>1224</v>
      </c>
      <c r="G92" s="154" t="s">
        <v>155</v>
      </c>
      <c r="H92" s="155">
        <v>4</v>
      </c>
      <c r="I92" s="156"/>
      <c r="J92" s="156">
        <f>ROUND(I92*H92,2)</f>
        <v>0</v>
      </c>
      <c r="K92" s="153" t="s">
        <v>5</v>
      </c>
      <c r="L92" s="36"/>
      <c r="M92" s="157" t="s">
        <v>5</v>
      </c>
      <c r="N92" s="158" t="s">
        <v>41</v>
      </c>
      <c r="O92" s="159">
        <v>0</v>
      </c>
      <c r="P92" s="159">
        <f>O92*H92</f>
        <v>0</v>
      </c>
      <c r="Q92" s="159">
        <v>0</v>
      </c>
      <c r="R92" s="159">
        <f>Q92*H92</f>
        <v>0</v>
      </c>
      <c r="S92" s="159">
        <v>0</v>
      </c>
      <c r="T92" s="160">
        <f>S92*H92</f>
        <v>0</v>
      </c>
      <c r="AR92" s="22" t="s">
        <v>1200</v>
      </c>
      <c r="AT92" s="22" t="s">
        <v>129</v>
      </c>
      <c r="AU92" s="22" t="s">
        <v>75</v>
      </c>
      <c r="AY92" s="22" t="s">
        <v>127</v>
      </c>
      <c r="BE92" s="161">
        <f>IF(N92="základní",J92,0)</f>
        <v>0</v>
      </c>
      <c r="BF92" s="161">
        <f>IF(N92="snížená",J92,0)</f>
        <v>0</v>
      </c>
      <c r="BG92" s="161">
        <f>IF(N92="zákl. přenesená",J92,0)</f>
        <v>0</v>
      </c>
      <c r="BH92" s="161">
        <f>IF(N92="sníž. přenesená",J92,0)</f>
        <v>0</v>
      </c>
      <c r="BI92" s="161">
        <f>IF(N92="nulová",J92,0)</f>
        <v>0</v>
      </c>
      <c r="BJ92" s="22" t="s">
        <v>75</v>
      </c>
      <c r="BK92" s="161">
        <f>ROUND(I92*H92,2)</f>
        <v>0</v>
      </c>
      <c r="BL92" s="22" t="s">
        <v>1200</v>
      </c>
      <c r="BM92" s="22" t="s">
        <v>1228</v>
      </c>
    </row>
    <row r="93" spans="2:65" s="1" customFormat="1" ht="108">
      <c r="B93" s="36"/>
      <c r="D93" s="162" t="s">
        <v>136</v>
      </c>
      <c r="F93" s="163" t="s">
        <v>1229</v>
      </c>
      <c r="L93" s="36"/>
      <c r="M93" s="164"/>
      <c r="N93" s="37"/>
      <c r="O93" s="37"/>
      <c r="P93" s="37"/>
      <c r="Q93" s="37"/>
      <c r="R93" s="37"/>
      <c r="S93" s="37"/>
      <c r="T93" s="65"/>
      <c r="AT93" s="22" t="s">
        <v>136</v>
      </c>
      <c r="AU93" s="22" t="s">
        <v>75</v>
      </c>
    </row>
    <row r="94" spans="2:65" s="1" customFormat="1" ht="14.45" customHeight="1">
      <c r="B94" s="150"/>
      <c r="C94" s="151" t="s">
        <v>181</v>
      </c>
      <c r="D94" s="151" t="s">
        <v>129</v>
      </c>
      <c r="E94" s="152" t="s">
        <v>1230</v>
      </c>
      <c r="F94" s="153" t="s">
        <v>1231</v>
      </c>
      <c r="G94" s="154" t="s">
        <v>155</v>
      </c>
      <c r="H94" s="155">
        <v>1</v>
      </c>
      <c r="I94" s="156"/>
      <c r="J94" s="156">
        <f>ROUND(I94*H94,2)</f>
        <v>0</v>
      </c>
      <c r="K94" s="153" t="s">
        <v>133</v>
      </c>
      <c r="L94" s="36"/>
      <c r="M94" s="157" t="s">
        <v>5</v>
      </c>
      <c r="N94" s="158" t="s">
        <v>41</v>
      </c>
      <c r="O94" s="159">
        <v>0</v>
      </c>
      <c r="P94" s="159">
        <f>O94*H94</f>
        <v>0</v>
      </c>
      <c r="Q94" s="159">
        <v>0</v>
      </c>
      <c r="R94" s="159">
        <f>Q94*H94</f>
        <v>0</v>
      </c>
      <c r="S94" s="159">
        <v>0</v>
      </c>
      <c r="T94" s="160">
        <f>S94*H94</f>
        <v>0</v>
      </c>
      <c r="AR94" s="22" t="s">
        <v>1200</v>
      </c>
      <c r="AT94" s="22" t="s">
        <v>129</v>
      </c>
      <c r="AU94" s="22" t="s">
        <v>75</v>
      </c>
      <c r="AY94" s="22" t="s">
        <v>127</v>
      </c>
      <c r="BE94" s="161">
        <f>IF(N94="základní",J94,0)</f>
        <v>0</v>
      </c>
      <c r="BF94" s="161">
        <f>IF(N94="snížená",J94,0)</f>
        <v>0</v>
      </c>
      <c r="BG94" s="161">
        <f>IF(N94="zákl. přenesená",J94,0)</f>
        <v>0</v>
      </c>
      <c r="BH94" s="161">
        <f>IF(N94="sníž. přenesená",J94,0)</f>
        <v>0</v>
      </c>
      <c r="BI94" s="161">
        <f>IF(N94="nulová",J94,0)</f>
        <v>0</v>
      </c>
      <c r="BJ94" s="22" t="s">
        <v>75</v>
      </c>
      <c r="BK94" s="161">
        <f>ROUND(I94*H94,2)</f>
        <v>0</v>
      </c>
      <c r="BL94" s="22" t="s">
        <v>1200</v>
      </c>
      <c r="BM94" s="22" t="s">
        <v>1232</v>
      </c>
    </row>
    <row r="95" spans="2:65" s="1" customFormat="1">
      <c r="B95" s="36"/>
      <c r="D95" s="162" t="s">
        <v>136</v>
      </c>
      <c r="F95" s="163" t="s">
        <v>1231</v>
      </c>
      <c r="L95" s="36"/>
      <c r="M95" s="164"/>
      <c r="N95" s="37"/>
      <c r="O95" s="37"/>
      <c r="P95" s="37"/>
      <c r="Q95" s="37"/>
      <c r="R95" s="37"/>
      <c r="S95" s="37"/>
      <c r="T95" s="65"/>
      <c r="AT95" s="22" t="s">
        <v>136</v>
      </c>
      <c r="AU95" s="22" t="s">
        <v>75</v>
      </c>
    </row>
    <row r="96" spans="2:65" s="1" customFormat="1" ht="14.45" customHeight="1">
      <c r="B96" s="150"/>
      <c r="C96" s="151" t="s">
        <v>189</v>
      </c>
      <c r="D96" s="151" t="s">
        <v>129</v>
      </c>
      <c r="E96" s="152" t="s">
        <v>1233</v>
      </c>
      <c r="F96" s="153" t="s">
        <v>1234</v>
      </c>
      <c r="G96" s="154" t="s">
        <v>1199</v>
      </c>
      <c r="H96" s="155">
        <v>2</v>
      </c>
      <c r="I96" s="156"/>
      <c r="J96" s="156">
        <f>ROUND(I96*H96,2)</f>
        <v>0</v>
      </c>
      <c r="K96" s="153" t="s">
        <v>133</v>
      </c>
      <c r="L96" s="36"/>
      <c r="M96" s="157" t="s">
        <v>5</v>
      </c>
      <c r="N96" s="158" t="s">
        <v>41</v>
      </c>
      <c r="O96" s="159">
        <v>0</v>
      </c>
      <c r="P96" s="159">
        <f>O96*H96</f>
        <v>0</v>
      </c>
      <c r="Q96" s="159">
        <v>0</v>
      </c>
      <c r="R96" s="159">
        <f>Q96*H96</f>
        <v>0</v>
      </c>
      <c r="S96" s="159">
        <v>0</v>
      </c>
      <c r="T96" s="160">
        <f>S96*H96</f>
        <v>0</v>
      </c>
      <c r="AR96" s="22" t="s">
        <v>1200</v>
      </c>
      <c r="AT96" s="22" t="s">
        <v>129</v>
      </c>
      <c r="AU96" s="22" t="s">
        <v>75</v>
      </c>
      <c r="AY96" s="22" t="s">
        <v>127</v>
      </c>
      <c r="BE96" s="161">
        <f>IF(N96="základní",J96,0)</f>
        <v>0</v>
      </c>
      <c r="BF96" s="161">
        <f>IF(N96="snížená",J96,0)</f>
        <v>0</v>
      </c>
      <c r="BG96" s="161">
        <f>IF(N96="zákl. přenesená",J96,0)</f>
        <v>0</v>
      </c>
      <c r="BH96" s="161">
        <f>IF(N96="sníž. přenesená",J96,0)</f>
        <v>0</v>
      </c>
      <c r="BI96" s="161">
        <f>IF(N96="nulová",J96,0)</f>
        <v>0</v>
      </c>
      <c r="BJ96" s="22" t="s">
        <v>75</v>
      </c>
      <c r="BK96" s="161">
        <f>ROUND(I96*H96,2)</f>
        <v>0</v>
      </c>
      <c r="BL96" s="22" t="s">
        <v>1200</v>
      </c>
      <c r="BM96" s="22" t="s">
        <v>1235</v>
      </c>
    </row>
    <row r="97" spans="2:65" s="1" customFormat="1">
      <c r="B97" s="36"/>
      <c r="D97" s="162" t="s">
        <v>136</v>
      </c>
      <c r="F97" s="163" t="s">
        <v>1236</v>
      </c>
      <c r="L97" s="36"/>
      <c r="M97" s="164"/>
      <c r="N97" s="37"/>
      <c r="O97" s="37"/>
      <c r="P97" s="37"/>
      <c r="Q97" s="37"/>
      <c r="R97" s="37"/>
      <c r="S97" s="37"/>
      <c r="T97" s="65"/>
      <c r="AT97" s="22" t="s">
        <v>136</v>
      </c>
      <c r="AU97" s="22" t="s">
        <v>75</v>
      </c>
    </row>
    <row r="98" spans="2:65" s="1" customFormat="1" ht="14.45" customHeight="1">
      <c r="B98" s="150"/>
      <c r="C98" s="151" t="s">
        <v>196</v>
      </c>
      <c r="D98" s="151" t="s">
        <v>129</v>
      </c>
      <c r="E98" s="152" t="s">
        <v>1237</v>
      </c>
      <c r="F98" s="153" t="s">
        <v>1238</v>
      </c>
      <c r="G98" s="154" t="s">
        <v>1199</v>
      </c>
      <c r="H98" s="155">
        <v>1</v>
      </c>
      <c r="I98" s="156"/>
      <c r="J98" s="156">
        <f>ROUND(I98*H98,2)</f>
        <v>0</v>
      </c>
      <c r="K98" s="153" t="s">
        <v>133</v>
      </c>
      <c r="L98" s="36"/>
      <c r="M98" s="157" t="s">
        <v>5</v>
      </c>
      <c r="N98" s="158" t="s">
        <v>41</v>
      </c>
      <c r="O98" s="159">
        <v>0</v>
      </c>
      <c r="P98" s="159">
        <f>O98*H98</f>
        <v>0</v>
      </c>
      <c r="Q98" s="159">
        <v>0</v>
      </c>
      <c r="R98" s="159">
        <f>Q98*H98</f>
        <v>0</v>
      </c>
      <c r="S98" s="159">
        <v>0</v>
      </c>
      <c r="T98" s="160">
        <f>S98*H98</f>
        <v>0</v>
      </c>
      <c r="AR98" s="22" t="s">
        <v>1200</v>
      </c>
      <c r="AT98" s="22" t="s">
        <v>129</v>
      </c>
      <c r="AU98" s="22" t="s">
        <v>75</v>
      </c>
      <c r="AY98" s="22" t="s">
        <v>127</v>
      </c>
      <c r="BE98" s="161">
        <f>IF(N98="základní",J98,0)</f>
        <v>0</v>
      </c>
      <c r="BF98" s="161">
        <f>IF(N98="snížená",J98,0)</f>
        <v>0</v>
      </c>
      <c r="BG98" s="161">
        <f>IF(N98="zákl. přenesená",J98,0)</f>
        <v>0</v>
      </c>
      <c r="BH98" s="161">
        <f>IF(N98="sníž. přenesená",J98,0)</f>
        <v>0</v>
      </c>
      <c r="BI98" s="161">
        <f>IF(N98="nulová",J98,0)</f>
        <v>0</v>
      </c>
      <c r="BJ98" s="22" t="s">
        <v>75</v>
      </c>
      <c r="BK98" s="161">
        <f>ROUND(I98*H98,2)</f>
        <v>0</v>
      </c>
      <c r="BL98" s="22" t="s">
        <v>1200</v>
      </c>
      <c r="BM98" s="22" t="s">
        <v>1239</v>
      </c>
    </row>
    <row r="99" spans="2:65" s="1" customFormat="1" ht="27">
      <c r="B99" s="36"/>
      <c r="D99" s="162" t="s">
        <v>136</v>
      </c>
      <c r="F99" s="163" t="s">
        <v>1240</v>
      </c>
      <c r="L99" s="36"/>
      <c r="M99" s="164"/>
      <c r="N99" s="37"/>
      <c r="O99" s="37"/>
      <c r="P99" s="37"/>
      <c r="Q99" s="37"/>
      <c r="R99" s="37"/>
      <c r="S99" s="37"/>
      <c r="T99" s="65"/>
      <c r="AT99" s="22" t="s">
        <v>136</v>
      </c>
      <c r="AU99" s="22" t="s">
        <v>75</v>
      </c>
    </row>
    <row r="100" spans="2:65" s="1" customFormat="1" ht="14.45" customHeight="1">
      <c r="B100" s="150"/>
      <c r="C100" s="151" t="s">
        <v>202</v>
      </c>
      <c r="D100" s="151" t="s">
        <v>129</v>
      </c>
      <c r="E100" s="152" t="s">
        <v>1241</v>
      </c>
      <c r="F100" s="153" t="s">
        <v>1242</v>
      </c>
      <c r="G100" s="154" t="s">
        <v>1199</v>
      </c>
      <c r="H100" s="155">
        <v>1</v>
      </c>
      <c r="I100" s="156"/>
      <c r="J100" s="156">
        <f>ROUND(I100*H100,2)</f>
        <v>0</v>
      </c>
      <c r="K100" s="153" t="s">
        <v>133</v>
      </c>
      <c r="L100" s="36"/>
      <c r="M100" s="157" t="s">
        <v>5</v>
      </c>
      <c r="N100" s="158" t="s">
        <v>41</v>
      </c>
      <c r="O100" s="159">
        <v>0</v>
      </c>
      <c r="P100" s="159">
        <f>O100*H100</f>
        <v>0</v>
      </c>
      <c r="Q100" s="159">
        <v>0</v>
      </c>
      <c r="R100" s="159">
        <f>Q100*H100</f>
        <v>0</v>
      </c>
      <c r="S100" s="159">
        <v>0</v>
      </c>
      <c r="T100" s="160">
        <f>S100*H100</f>
        <v>0</v>
      </c>
      <c r="AR100" s="22" t="s">
        <v>1200</v>
      </c>
      <c r="AT100" s="22" t="s">
        <v>129</v>
      </c>
      <c r="AU100" s="22" t="s">
        <v>75</v>
      </c>
      <c r="AY100" s="22" t="s">
        <v>127</v>
      </c>
      <c r="BE100" s="161">
        <f>IF(N100="základní",J100,0)</f>
        <v>0</v>
      </c>
      <c r="BF100" s="161">
        <f>IF(N100="snížená",J100,0)</f>
        <v>0</v>
      </c>
      <c r="BG100" s="161">
        <f>IF(N100="zákl. přenesená",J100,0)</f>
        <v>0</v>
      </c>
      <c r="BH100" s="161">
        <f>IF(N100="sníž. přenesená",J100,0)</f>
        <v>0</v>
      </c>
      <c r="BI100" s="161">
        <f>IF(N100="nulová",J100,0)</f>
        <v>0</v>
      </c>
      <c r="BJ100" s="22" t="s">
        <v>75</v>
      </c>
      <c r="BK100" s="161">
        <f>ROUND(I100*H100,2)</f>
        <v>0</v>
      </c>
      <c r="BL100" s="22" t="s">
        <v>1200</v>
      </c>
      <c r="BM100" s="22" t="s">
        <v>1243</v>
      </c>
    </row>
    <row r="101" spans="2:65" s="1" customFormat="1">
      <c r="B101" s="36"/>
      <c r="D101" s="162" t="s">
        <v>136</v>
      </c>
      <c r="F101" s="163" t="s">
        <v>1244</v>
      </c>
      <c r="L101" s="36"/>
      <c r="M101" s="164"/>
      <c r="N101" s="37"/>
      <c r="O101" s="37"/>
      <c r="P101" s="37"/>
      <c r="Q101" s="37"/>
      <c r="R101" s="37"/>
      <c r="S101" s="37"/>
      <c r="T101" s="65"/>
      <c r="AT101" s="22" t="s">
        <v>136</v>
      </c>
      <c r="AU101" s="22" t="s">
        <v>75</v>
      </c>
    </row>
    <row r="102" spans="2:65" s="1" customFormat="1" ht="14.45" customHeight="1">
      <c r="B102" s="150"/>
      <c r="C102" s="151" t="s">
        <v>207</v>
      </c>
      <c r="D102" s="151" t="s">
        <v>129</v>
      </c>
      <c r="E102" s="152" t="s">
        <v>1245</v>
      </c>
      <c r="F102" s="153" t="s">
        <v>1246</v>
      </c>
      <c r="G102" s="154" t="s">
        <v>1199</v>
      </c>
      <c r="H102" s="155">
        <v>1</v>
      </c>
      <c r="I102" s="156"/>
      <c r="J102" s="156">
        <f>ROUND(I102*H102,2)</f>
        <v>0</v>
      </c>
      <c r="K102" s="153" t="s">
        <v>133</v>
      </c>
      <c r="L102" s="36"/>
      <c r="M102" s="157" t="s">
        <v>5</v>
      </c>
      <c r="N102" s="158" t="s">
        <v>41</v>
      </c>
      <c r="O102" s="159">
        <v>0</v>
      </c>
      <c r="P102" s="159">
        <f>O102*H102</f>
        <v>0</v>
      </c>
      <c r="Q102" s="159">
        <v>0</v>
      </c>
      <c r="R102" s="159">
        <f>Q102*H102</f>
        <v>0</v>
      </c>
      <c r="S102" s="159">
        <v>0</v>
      </c>
      <c r="T102" s="160">
        <f>S102*H102</f>
        <v>0</v>
      </c>
      <c r="AR102" s="22" t="s">
        <v>1200</v>
      </c>
      <c r="AT102" s="22" t="s">
        <v>129</v>
      </c>
      <c r="AU102" s="22" t="s">
        <v>75</v>
      </c>
      <c r="AY102" s="22" t="s">
        <v>127</v>
      </c>
      <c r="BE102" s="161">
        <f>IF(N102="základní",J102,0)</f>
        <v>0</v>
      </c>
      <c r="BF102" s="161">
        <f>IF(N102="snížená",J102,0)</f>
        <v>0</v>
      </c>
      <c r="BG102" s="161">
        <f>IF(N102="zákl. přenesená",J102,0)</f>
        <v>0</v>
      </c>
      <c r="BH102" s="161">
        <f>IF(N102="sníž. přenesená",J102,0)</f>
        <v>0</v>
      </c>
      <c r="BI102" s="161">
        <f>IF(N102="nulová",J102,0)</f>
        <v>0</v>
      </c>
      <c r="BJ102" s="22" t="s">
        <v>75</v>
      </c>
      <c r="BK102" s="161">
        <f>ROUND(I102*H102,2)</f>
        <v>0</v>
      </c>
      <c r="BL102" s="22" t="s">
        <v>1200</v>
      </c>
      <c r="BM102" s="22" t="s">
        <v>1247</v>
      </c>
    </row>
    <row r="103" spans="2:65" s="1" customFormat="1">
      <c r="B103" s="36"/>
      <c r="D103" s="162" t="s">
        <v>136</v>
      </c>
      <c r="F103" s="163" t="s">
        <v>1248</v>
      </c>
      <c r="L103" s="36"/>
      <c r="M103" s="164"/>
      <c r="N103" s="37"/>
      <c r="O103" s="37"/>
      <c r="P103" s="37"/>
      <c r="Q103" s="37"/>
      <c r="R103" s="37"/>
      <c r="S103" s="37"/>
      <c r="T103" s="65"/>
      <c r="AT103" s="22" t="s">
        <v>136</v>
      </c>
      <c r="AU103" s="22" t="s">
        <v>75</v>
      </c>
    </row>
    <row r="104" spans="2:65" s="1" customFormat="1" ht="14.45" customHeight="1">
      <c r="B104" s="150"/>
      <c r="C104" s="151" t="s">
        <v>212</v>
      </c>
      <c r="D104" s="151" t="s">
        <v>129</v>
      </c>
      <c r="E104" s="152" t="s">
        <v>1249</v>
      </c>
      <c r="F104" s="153" t="s">
        <v>1250</v>
      </c>
      <c r="G104" s="154" t="s">
        <v>1251</v>
      </c>
      <c r="H104" s="155">
        <v>1</v>
      </c>
      <c r="I104" s="156"/>
      <c r="J104" s="156">
        <f>ROUND(I104*H104,2)</f>
        <v>0</v>
      </c>
      <c r="K104" s="153" t="s">
        <v>133</v>
      </c>
      <c r="L104" s="36"/>
      <c r="M104" s="157" t="s">
        <v>5</v>
      </c>
      <c r="N104" s="158" t="s">
        <v>41</v>
      </c>
      <c r="O104" s="159">
        <v>0</v>
      </c>
      <c r="P104" s="159">
        <f>O104*H104</f>
        <v>0</v>
      </c>
      <c r="Q104" s="159">
        <v>0</v>
      </c>
      <c r="R104" s="159">
        <f>Q104*H104</f>
        <v>0</v>
      </c>
      <c r="S104" s="159">
        <v>0</v>
      </c>
      <c r="T104" s="160">
        <f>S104*H104</f>
        <v>0</v>
      </c>
      <c r="AR104" s="22" t="s">
        <v>1200</v>
      </c>
      <c r="AT104" s="22" t="s">
        <v>129</v>
      </c>
      <c r="AU104" s="22" t="s">
        <v>75</v>
      </c>
      <c r="AY104" s="22" t="s">
        <v>127</v>
      </c>
      <c r="BE104" s="161">
        <f>IF(N104="základní",J104,0)</f>
        <v>0</v>
      </c>
      <c r="BF104" s="161">
        <f>IF(N104="snížená",J104,0)</f>
        <v>0</v>
      </c>
      <c r="BG104" s="161">
        <f>IF(N104="zákl. přenesená",J104,0)</f>
        <v>0</v>
      </c>
      <c r="BH104" s="161">
        <f>IF(N104="sníž. přenesená",J104,0)</f>
        <v>0</v>
      </c>
      <c r="BI104" s="161">
        <f>IF(N104="nulová",J104,0)</f>
        <v>0</v>
      </c>
      <c r="BJ104" s="22" t="s">
        <v>75</v>
      </c>
      <c r="BK104" s="161">
        <f>ROUND(I104*H104,2)</f>
        <v>0</v>
      </c>
      <c r="BL104" s="22" t="s">
        <v>1200</v>
      </c>
      <c r="BM104" s="22" t="s">
        <v>1252</v>
      </c>
    </row>
    <row r="105" spans="2:65" s="1" customFormat="1" ht="40.5">
      <c r="B105" s="36"/>
      <c r="D105" s="162" t="s">
        <v>136</v>
      </c>
      <c r="F105" s="163" t="s">
        <v>1253</v>
      </c>
      <c r="L105" s="36"/>
      <c r="M105" s="198"/>
      <c r="N105" s="199"/>
      <c r="O105" s="199"/>
      <c r="P105" s="199"/>
      <c r="Q105" s="199"/>
      <c r="R105" s="199"/>
      <c r="S105" s="199"/>
      <c r="T105" s="200"/>
      <c r="AT105" s="22" t="s">
        <v>136</v>
      </c>
      <c r="AU105" s="22" t="s">
        <v>75</v>
      </c>
    </row>
    <row r="106" spans="2:65" s="1" customFormat="1" ht="6.95" customHeight="1"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36"/>
    </row>
  </sheetData>
  <autoFilter ref="C76:K105"/>
  <mergeCells count="10">
    <mergeCell ref="J51:J52"/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1 - SO 101 Komunikace</vt:lpstr>
      <vt:lpstr>2 - SO 301 Kanalizace deš...</vt:lpstr>
      <vt:lpstr>VON - Vedlejší a ostatní ...</vt:lpstr>
      <vt:lpstr>'1 - SO 101 Komunikace'!Názvy_tisku</vt:lpstr>
      <vt:lpstr>'2 - SO 301 Kanalizace deš...'!Názvy_tisku</vt:lpstr>
      <vt:lpstr>'Rekapitulace stavby'!Názvy_tisku</vt:lpstr>
      <vt:lpstr>'VON - Vedlejší a ostatní ...'!Názvy_tisku</vt:lpstr>
      <vt:lpstr>'1 - SO 101 Komunikace'!Oblast_tisku</vt:lpstr>
      <vt:lpstr>'2 - SO 301 Kanalizace deš...'!Oblast_tisku</vt:lpstr>
      <vt:lpstr>'Rekapitulace stavby'!Oblast_tisku</vt:lpstr>
      <vt:lpstr>'VON - Vedlejší a ostatní 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Richtrová</dc:creator>
  <cp:lastModifiedBy>Administrator</cp:lastModifiedBy>
  <dcterms:created xsi:type="dcterms:W3CDTF">2018-10-30T08:18:33Z</dcterms:created>
  <dcterms:modified xsi:type="dcterms:W3CDTF">2022-01-13T20:33:16Z</dcterms:modified>
</cp:coreProperties>
</file>